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ite Internet\Mise à jour octobre 2023\Données pétrolières et gazières\"/>
    </mc:Choice>
  </mc:AlternateContent>
  <bookViews>
    <workbookView xWindow="0" yWindow="0" windowWidth="28800" windowHeight="11775"/>
  </bookViews>
  <sheets>
    <sheet name="2e trimestre 2023 Français" sheetId="2" r:id="rId1"/>
    <sheet name="2e trimestre 2023 anglais" sheetId="1" r:id="rId2"/>
  </sheets>
  <externalReferences>
    <externalReference r:id="rId3"/>
  </externalReferences>
  <definedNames>
    <definedName name="_xlnm.Print_Area" localSheetId="1">'2e trimestre 2023 anglais'!$A$1:$Q$160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9" i="2" l="1"/>
  <c r="I148" i="2"/>
  <c r="J147" i="2"/>
  <c r="I146" i="2"/>
  <c r="I145" i="2"/>
  <c r="O138" i="2"/>
  <c r="D138" i="2"/>
  <c r="O137" i="2"/>
  <c r="D137" i="2"/>
  <c r="O136" i="2"/>
  <c r="D136" i="2"/>
  <c r="O135" i="2"/>
  <c r="O139" i="2" s="1"/>
  <c r="D135" i="2"/>
  <c r="D139" i="2" s="1"/>
  <c r="M128" i="2"/>
  <c r="L128" i="2"/>
  <c r="K128" i="2"/>
  <c r="J128" i="2"/>
  <c r="I128" i="2"/>
  <c r="H128" i="2"/>
  <c r="G128" i="2"/>
  <c r="F128" i="2"/>
  <c r="N128" i="2" s="1"/>
  <c r="O128" i="2" s="1"/>
  <c r="E128" i="2"/>
  <c r="D128" i="2"/>
  <c r="M127" i="2"/>
  <c r="L127" i="2"/>
  <c r="K127" i="2"/>
  <c r="J127" i="2"/>
  <c r="I127" i="2"/>
  <c r="H127" i="2"/>
  <c r="G127" i="2"/>
  <c r="F127" i="2"/>
  <c r="N127" i="2" s="1"/>
  <c r="O127" i="2" s="1"/>
  <c r="E127" i="2"/>
  <c r="D127" i="2"/>
  <c r="M126" i="2"/>
  <c r="L126" i="2"/>
  <c r="K126" i="2"/>
  <c r="J126" i="2"/>
  <c r="I126" i="2"/>
  <c r="H126" i="2"/>
  <c r="G126" i="2"/>
  <c r="F126" i="2"/>
  <c r="N126" i="2" s="1"/>
  <c r="O126" i="2" s="1"/>
  <c r="E126" i="2"/>
  <c r="D126" i="2"/>
  <c r="M125" i="2"/>
  <c r="M129" i="2" s="1"/>
  <c r="L125" i="2"/>
  <c r="L129" i="2" s="1"/>
  <c r="K125" i="2"/>
  <c r="K129" i="2" s="1"/>
  <c r="J125" i="2"/>
  <c r="J129" i="2" s="1"/>
  <c r="I125" i="2"/>
  <c r="I129" i="2" s="1"/>
  <c r="H125" i="2"/>
  <c r="H129" i="2" s="1"/>
  <c r="G125" i="2"/>
  <c r="G129" i="2" s="1"/>
  <c r="F125" i="2"/>
  <c r="F129" i="2" s="1"/>
  <c r="E125" i="2"/>
  <c r="E129" i="2" s="1"/>
  <c r="D125" i="2"/>
  <c r="D129" i="2" s="1"/>
  <c r="I115" i="2"/>
  <c r="K114" i="2"/>
  <c r="J114" i="2"/>
  <c r="I114" i="2"/>
  <c r="H114" i="2"/>
  <c r="G114" i="2"/>
  <c r="K113" i="2"/>
  <c r="J113" i="2"/>
  <c r="I113" i="2"/>
  <c r="H113" i="2"/>
  <c r="G113" i="2"/>
  <c r="K112" i="2"/>
  <c r="J112" i="2"/>
  <c r="I112" i="2"/>
  <c r="H112" i="2"/>
  <c r="G112" i="2"/>
  <c r="K111" i="2"/>
  <c r="K115" i="2" s="1"/>
  <c r="J111" i="2"/>
  <c r="I111" i="2"/>
  <c r="H111" i="2"/>
  <c r="G111" i="2"/>
  <c r="G115" i="2" s="1"/>
  <c r="O104" i="2"/>
  <c r="N104" i="2"/>
  <c r="M104" i="2"/>
  <c r="L104" i="2"/>
  <c r="K104" i="2"/>
  <c r="F104" i="2"/>
  <c r="E104" i="2"/>
  <c r="D104" i="2"/>
  <c r="C104" i="2"/>
  <c r="B104" i="2"/>
  <c r="O103" i="2"/>
  <c r="N103" i="2"/>
  <c r="M103" i="2"/>
  <c r="L103" i="2"/>
  <c r="K103" i="2"/>
  <c r="F103" i="2"/>
  <c r="E103" i="2"/>
  <c r="D103" i="2"/>
  <c r="C103" i="2"/>
  <c r="B103" i="2"/>
  <c r="O102" i="2"/>
  <c r="N102" i="2"/>
  <c r="M102" i="2"/>
  <c r="L102" i="2"/>
  <c r="K102" i="2"/>
  <c r="K105" i="2" s="1"/>
  <c r="F102" i="2"/>
  <c r="E102" i="2"/>
  <c r="D102" i="2"/>
  <c r="C102" i="2"/>
  <c r="B102" i="2"/>
  <c r="O101" i="2"/>
  <c r="O105" i="2" s="1"/>
  <c r="N101" i="2"/>
  <c r="M101" i="2"/>
  <c r="M105" i="2" s="1"/>
  <c r="L101" i="2"/>
  <c r="K101" i="2"/>
  <c r="F101" i="2"/>
  <c r="F105" i="2" s="1"/>
  <c r="E101" i="2"/>
  <c r="D101" i="2"/>
  <c r="D105" i="2" s="1"/>
  <c r="C101" i="2"/>
  <c r="B101" i="2"/>
  <c r="B105" i="2" s="1"/>
  <c r="K95" i="2"/>
  <c r="J95" i="2"/>
  <c r="I95" i="2"/>
  <c r="H95" i="2"/>
  <c r="G95" i="2"/>
  <c r="K94" i="2"/>
  <c r="K96" i="2" s="1"/>
  <c r="J94" i="2"/>
  <c r="I94" i="2"/>
  <c r="H94" i="2"/>
  <c r="G94" i="2"/>
  <c r="K93" i="2"/>
  <c r="J93" i="2"/>
  <c r="I93" i="2"/>
  <c r="H93" i="2"/>
  <c r="G93" i="2"/>
  <c r="K92" i="2"/>
  <c r="J92" i="2"/>
  <c r="I92" i="2"/>
  <c r="I96" i="2" s="1"/>
  <c r="H92" i="2"/>
  <c r="G92" i="2"/>
  <c r="G96" i="2" s="1"/>
  <c r="F85" i="2"/>
  <c r="O84" i="2"/>
  <c r="F84" i="2"/>
  <c r="O83" i="2"/>
  <c r="G83" i="2"/>
  <c r="O82" i="2"/>
  <c r="N82" i="2"/>
  <c r="F82" i="2"/>
  <c r="E82" i="2"/>
  <c r="O81" i="2"/>
  <c r="O85" i="2" s="1"/>
  <c r="N81" i="2"/>
  <c r="F81" i="2"/>
  <c r="E81" i="2"/>
  <c r="O73" i="2"/>
  <c r="N73" i="2"/>
  <c r="M73" i="2"/>
  <c r="L73" i="2"/>
  <c r="K73" i="2"/>
  <c r="F73" i="2"/>
  <c r="E73" i="2"/>
  <c r="D73" i="2"/>
  <c r="C73" i="2"/>
  <c r="B73" i="2"/>
  <c r="O72" i="2"/>
  <c r="N72" i="2"/>
  <c r="M72" i="2"/>
  <c r="L72" i="2"/>
  <c r="K72" i="2"/>
  <c r="F72" i="2"/>
  <c r="E72" i="2"/>
  <c r="D72" i="2"/>
  <c r="C72" i="2"/>
  <c r="B72" i="2"/>
  <c r="O71" i="2"/>
  <c r="N71" i="2"/>
  <c r="M71" i="2"/>
  <c r="L71" i="2"/>
  <c r="K71" i="2"/>
  <c r="F71" i="2"/>
  <c r="F74" i="2" s="1"/>
  <c r="E71" i="2"/>
  <c r="D71" i="2"/>
  <c r="C71" i="2"/>
  <c r="B71" i="2"/>
  <c r="O70" i="2"/>
  <c r="O74" i="2" s="1"/>
  <c r="N70" i="2"/>
  <c r="M70" i="2"/>
  <c r="M74" i="2" s="1"/>
  <c r="L70" i="2"/>
  <c r="K70" i="2"/>
  <c r="K74" i="2" s="1"/>
  <c r="F70" i="2"/>
  <c r="E70" i="2"/>
  <c r="D70" i="2"/>
  <c r="D74" i="2" s="1"/>
  <c r="C70" i="2"/>
  <c r="B70" i="2"/>
  <c r="B74" i="2" s="1"/>
  <c r="I65" i="2"/>
  <c r="K64" i="2"/>
  <c r="J64" i="2"/>
  <c r="I64" i="2"/>
  <c r="H64" i="2"/>
  <c r="G64" i="2"/>
  <c r="K63" i="2"/>
  <c r="J63" i="2"/>
  <c r="I63" i="2"/>
  <c r="H63" i="2"/>
  <c r="G63" i="2"/>
  <c r="K62" i="2"/>
  <c r="J62" i="2"/>
  <c r="I62" i="2"/>
  <c r="H62" i="2"/>
  <c r="G62" i="2"/>
  <c r="K61" i="2"/>
  <c r="K65" i="2" s="1"/>
  <c r="J61" i="2"/>
  <c r="I61" i="2"/>
  <c r="H61" i="2"/>
  <c r="G61" i="2"/>
  <c r="G65" i="2" s="1"/>
  <c r="O56" i="2"/>
  <c r="N56" i="2"/>
  <c r="M56" i="2"/>
  <c r="L56" i="2"/>
  <c r="K56" i="2"/>
  <c r="F56" i="2"/>
  <c r="E56" i="2"/>
  <c r="D56" i="2"/>
  <c r="C56" i="2"/>
  <c r="B56" i="2"/>
  <c r="O55" i="2"/>
  <c r="N55" i="2"/>
  <c r="M55" i="2"/>
  <c r="L55" i="2"/>
  <c r="K55" i="2"/>
  <c r="F55" i="2"/>
  <c r="E55" i="2"/>
  <c r="D55" i="2"/>
  <c r="C55" i="2"/>
  <c r="B55" i="2"/>
  <c r="O54" i="2"/>
  <c r="N54" i="2"/>
  <c r="M54" i="2"/>
  <c r="L54" i="2"/>
  <c r="K54" i="2"/>
  <c r="K57" i="2" s="1"/>
  <c r="F54" i="2"/>
  <c r="E54" i="2"/>
  <c r="D54" i="2"/>
  <c r="C54" i="2"/>
  <c r="B54" i="2"/>
  <c r="O53" i="2"/>
  <c r="O57" i="2" s="1"/>
  <c r="N53" i="2"/>
  <c r="M53" i="2"/>
  <c r="M57" i="2" s="1"/>
  <c r="L53" i="2"/>
  <c r="K53" i="2"/>
  <c r="F53" i="2"/>
  <c r="F57" i="2" s="1"/>
  <c r="E53" i="2"/>
  <c r="D53" i="2"/>
  <c r="D57" i="2" s="1"/>
  <c r="C53" i="2"/>
  <c r="B53" i="2"/>
  <c r="B57" i="2" s="1"/>
  <c r="K47" i="2"/>
  <c r="J47" i="2"/>
  <c r="I47" i="2"/>
  <c r="H47" i="2"/>
  <c r="G47" i="2"/>
  <c r="K46" i="2"/>
  <c r="K48" i="2" s="1"/>
  <c r="J46" i="2"/>
  <c r="I46" i="2"/>
  <c r="H46" i="2"/>
  <c r="G46" i="2"/>
  <c r="K45" i="2"/>
  <c r="J45" i="2"/>
  <c r="I45" i="2"/>
  <c r="H45" i="2"/>
  <c r="G45" i="2"/>
  <c r="K44" i="2"/>
  <c r="J44" i="2"/>
  <c r="I44" i="2"/>
  <c r="I48" i="2" s="1"/>
  <c r="H44" i="2"/>
  <c r="G44" i="2"/>
  <c r="G48" i="2" s="1"/>
  <c r="H36" i="2"/>
  <c r="D36" i="2"/>
  <c r="L35" i="2"/>
  <c r="I35" i="2"/>
  <c r="F35" i="2"/>
  <c r="C35" i="2"/>
  <c r="O35" i="2" s="1"/>
  <c r="M34" i="2"/>
  <c r="L34" i="2"/>
  <c r="J34" i="2"/>
  <c r="I34" i="2"/>
  <c r="G34" i="2"/>
  <c r="F34" i="2"/>
  <c r="D34" i="2"/>
  <c r="P34" i="2" s="1"/>
  <c r="C34" i="2"/>
  <c r="O34" i="2" s="1"/>
  <c r="N33" i="2"/>
  <c r="N36" i="2" s="1"/>
  <c r="M33" i="2"/>
  <c r="M36" i="2" s="1"/>
  <c r="L33" i="2"/>
  <c r="K33" i="2"/>
  <c r="K36" i="2" s="1"/>
  <c r="J33" i="2"/>
  <c r="J36" i="2" s="1"/>
  <c r="I33" i="2"/>
  <c r="H33" i="2"/>
  <c r="G33" i="2"/>
  <c r="G36" i="2" s="1"/>
  <c r="F33" i="2"/>
  <c r="E33" i="2"/>
  <c r="Q33" i="2" s="1"/>
  <c r="Q36" i="2" s="1"/>
  <c r="D33" i="2"/>
  <c r="P33" i="2" s="1"/>
  <c r="P36" i="2" s="1"/>
  <c r="C33" i="2"/>
  <c r="O33" i="2" s="1"/>
  <c r="L32" i="2"/>
  <c r="I32" i="2"/>
  <c r="F32" i="2"/>
  <c r="C32" i="2"/>
  <c r="O32" i="2" s="1"/>
  <c r="L31" i="2"/>
  <c r="I31" i="2"/>
  <c r="F31" i="2"/>
  <c r="C31" i="2"/>
  <c r="O31" i="2" s="1"/>
  <c r="L30" i="2"/>
  <c r="I30" i="2"/>
  <c r="F30" i="2"/>
  <c r="C30" i="2"/>
  <c r="O30" i="2" s="1"/>
  <c r="L29" i="2"/>
  <c r="I29" i="2"/>
  <c r="F29" i="2"/>
  <c r="C29" i="2"/>
  <c r="O29" i="2" s="1"/>
  <c r="L28" i="2"/>
  <c r="I28" i="2"/>
  <c r="F28" i="2"/>
  <c r="C28" i="2"/>
  <c r="O28" i="2" s="1"/>
  <c r="L27" i="2"/>
  <c r="I27" i="2"/>
  <c r="F27" i="2"/>
  <c r="C27" i="2"/>
  <c r="O27" i="2" s="1"/>
  <c r="L26" i="2"/>
  <c r="I26" i="2"/>
  <c r="F26" i="2"/>
  <c r="C26" i="2"/>
  <c r="O26" i="2" s="1"/>
  <c r="L25" i="2"/>
  <c r="L36" i="2" s="1"/>
  <c r="I25" i="2"/>
  <c r="I36" i="2" s="1"/>
  <c r="F25" i="2"/>
  <c r="F36" i="2" s="1"/>
  <c r="C25" i="2"/>
  <c r="C36" i="2" s="1"/>
  <c r="M19" i="2"/>
  <c r="E19" i="2"/>
  <c r="L18" i="2"/>
  <c r="I18" i="2"/>
  <c r="F18" i="2"/>
  <c r="C18" i="2"/>
  <c r="O18" i="2" s="1"/>
  <c r="M17" i="2"/>
  <c r="L17" i="2"/>
  <c r="J17" i="2"/>
  <c r="I17" i="2"/>
  <c r="G17" i="2"/>
  <c r="F17" i="2"/>
  <c r="D17" i="2"/>
  <c r="P17" i="2" s="1"/>
  <c r="C17" i="2"/>
  <c r="O17" i="2" s="1"/>
  <c r="N16" i="2"/>
  <c r="N19" i="2" s="1"/>
  <c r="M16" i="2"/>
  <c r="L16" i="2"/>
  <c r="K16" i="2"/>
  <c r="K19" i="2" s="1"/>
  <c r="J16" i="2"/>
  <c r="J19" i="2" s="1"/>
  <c r="I16" i="2"/>
  <c r="H16" i="2"/>
  <c r="H19" i="2" s="1"/>
  <c r="G16" i="2"/>
  <c r="G19" i="2" s="1"/>
  <c r="F16" i="2"/>
  <c r="E16" i="2"/>
  <c r="Q16" i="2" s="1"/>
  <c r="Q19" i="2" s="1"/>
  <c r="D16" i="2"/>
  <c r="D19" i="2" s="1"/>
  <c r="C16" i="2"/>
  <c r="O16" i="2" s="1"/>
  <c r="L15" i="2"/>
  <c r="I15" i="2"/>
  <c r="F15" i="2"/>
  <c r="C15" i="2"/>
  <c r="O15" i="2" s="1"/>
  <c r="L14" i="2"/>
  <c r="I14" i="2"/>
  <c r="F14" i="2"/>
  <c r="C14" i="2"/>
  <c r="O14" i="2" s="1"/>
  <c r="L13" i="2"/>
  <c r="I13" i="2"/>
  <c r="F13" i="2"/>
  <c r="C13" i="2"/>
  <c r="O13" i="2" s="1"/>
  <c r="L12" i="2"/>
  <c r="I12" i="2"/>
  <c r="F12" i="2"/>
  <c r="C12" i="2"/>
  <c r="O12" i="2" s="1"/>
  <c r="L11" i="2"/>
  <c r="I11" i="2"/>
  <c r="F11" i="2"/>
  <c r="C11" i="2"/>
  <c r="O11" i="2" s="1"/>
  <c r="L10" i="2"/>
  <c r="I10" i="2"/>
  <c r="I19" i="2" s="1"/>
  <c r="F10" i="2"/>
  <c r="C10" i="2"/>
  <c r="O10" i="2" s="1"/>
  <c r="L9" i="2"/>
  <c r="I9" i="2"/>
  <c r="F9" i="2"/>
  <c r="C9" i="2"/>
  <c r="O9" i="2" s="1"/>
  <c r="L8" i="2"/>
  <c r="L19" i="2" s="1"/>
  <c r="I8" i="2"/>
  <c r="F8" i="2"/>
  <c r="F19" i="2" s="1"/>
  <c r="C8" i="2"/>
  <c r="O8" i="2" s="1"/>
  <c r="O19" i="2" s="1"/>
  <c r="I157" i="1"/>
  <c r="I156" i="1"/>
  <c r="I155" i="1"/>
  <c r="I154" i="1"/>
  <c r="I153" i="1"/>
  <c r="O147" i="1"/>
  <c r="D147" i="1"/>
  <c r="O146" i="1"/>
  <c r="D146" i="1"/>
  <c r="O145" i="1"/>
  <c r="D145" i="1"/>
  <c r="O144" i="1"/>
  <c r="O148" i="1" s="1"/>
  <c r="D144" i="1"/>
  <c r="D148" i="1" s="1"/>
  <c r="O135" i="1"/>
  <c r="N135" i="1"/>
  <c r="M135" i="1"/>
  <c r="L135" i="1"/>
  <c r="K135" i="1"/>
  <c r="J135" i="1"/>
  <c r="I135" i="1"/>
  <c r="H135" i="1"/>
  <c r="G135" i="1"/>
  <c r="F135" i="1"/>
  <c r="E135" i="1"/>
  <c r="D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O132" i="1"/>
  <c r="O136" i="1" s="1"/>
  <c r="N132" i="1"/>
  <c r="N136" i="1" s="1"/>
  <c r="M132" i="1"/>
  <c r="M136" i="1" s="1"/>
  <c r="L132" i="1"/>
  <c r="L136" i="1" s="1"/>
  <c r="K132" i="1"/>
  <c r="K136" i="1" s="1"/>
  <c r="J132" i="1"/>
  <c r="J136" i="1" s="1"/>
  <c r="I132" i="1"/>
  <c r="I136" i="1" s="1"/>
  <c r="H132" i="1"/>
  <c r="H136" i="1" s="1"/>
  <c r="G132" i="1"/>
  <c r="G136" i="1" s="1"/>
  <c r="F132" i="1"/>
  <c r="F136" i="1" s="1"/>
  <c r="E132" i="1"/>
  <c r="E136" i="1" s="1"/>
  <c r="D132" i="1"/>
  <c r="D136" i="1" s="1"/>
  <c r="I122" i="1"/>
  <c r="K121" i="1"/>
  <c r="J121" i="1"/>
  <c r="I121" i="1"/>
  <c r="H121" i="1"/>
  <c r="G121" i="1"/>
  <c r="K120" i="1"/>
  <c r="J120" i="1"/>
  <c r="I120" i="1"/>
  <c r="H120" i="1"/>
  <c r="G120" i="1"/>
  <c r="K119" i="1"/>
  <c r="J119" i="1"/>
  <c r="I119" i="1"/>
  <c r="H119" i="1"/>
  <c r="G119" i="1"/>
  <c r="K118" i="1"/>
  <c r="K122" i="1" s="1"/>
  <c r="J118" i="1"/>
  <c r="I118" i="1"/>
  <c r="H118" i="1"/>
  <c r="G118" i="1"/>
  <c r="G122" i="1" s="1"/>
  <c r="O109" i="1"/>
  <c r="N109" i="1"/>
  <c r="M109" i="1"/>
  <c r="L109" i="1"/>
  <c r="K109" i="1"/>
  <c r="F109" i="1"/>
  <c r="E109" i="1"/>
  <c r="D109" i="1"/>
  <c r="C109" i="1"/>
  <c r="B109" i="1"/>
  <c r="O108" i="1"/>
  <c r="N108" i="1"/>
  <c r="M108" i="1"/>
  <c r="L108" i="1"/>
  <c r="K108" i="1"/>
  <c r="F108" i="1"/>
  <c r="E108" i="1"/>
  <c r="D108" i="1"/>
  <c r="C108" i="1"/>
  <c r="B108" i="1"/>
  <c r="O107" i="1"/>
  <c r="N107" i="1"/>
  <c r="M107" i="1"/>
  <c r="L107" i="1"/>
  <c r="K107" i="1"/>
  <c r="K110" i="1" s="1"/>
  <c r="F107" i="1"/>
  <c r="E107" i="1"/>
  <c r="D107" i="1"/>
  <c r="C107" i="1"/>
  <c r="B107" i="1"/>
  <c r="O106" i="1"/>
  <c r="O110" i="1" s="1"/>
  <c r="N106" i="1"/>
  <c r="M106" i="1"/>
  <c r="M110" i="1" s="1"/>
  <c r="L106" i="1"/>
  <c r="K106" i="1"/>
  <c r="F106" i="1"/>
  <c r="F110" i="1" s="1"/>
  <c r="E106" i="1"/>
  <c r="D106" i="1"/>
  <c r="D110" i="1" s="1"/>
  <c r="C106" i="1"/>
  <c r="B106" i="1"/>
  <c r="B110" i="1" s="1"/>
  <c r="K97" i="1"/>
  <c r="J97" i="1"/>
  <c r="I97" i="1"/>
  <c r="H97" i="1"/>
  <c r="G97" i="1"/>
  <c r="K96" i="1"/>
  <c r="K98" i="1" s="1"/>
  <c r="J96" i="1"/>
  <c r="I96" i="1"/>
  <c r="H96" i="1"/>
  <c r="G96" i="1"/>
  <c r="K95" i="1"/>
  <c r="J95" i="1"/>
  <c r="I95" i="1"/>
  <c r="H95" i="1"/>
  <c r="G95" i="1"/>
  <c r="K94" i="1"/>
  <c r="J94" i="1"/>
  <c r="I94" i="1"/>
  <c r="I98" i="1" s="1"/>
  <c r="H94" i="1"/>
  <c r="G94" i="1"/>
  <c r="G98" i="1" s="1"/>
  <c r="N86" i="1"/>
  <c r="N85" i="1"/>
  <c r="N84" i="1"/>
  <c r="D84" i="1"/>
  <c r="D87" i="1" s="1"/>
  <c r="N83" i="1"/>
  <c r="N87" i="1" s="1"/>
  <c r="D83" i="1"/>
  <c r="M77" i="1"/>
  <c r="O76" i="1"/>
  <c r="N76" i="1"/>
  <c r="M76" i="1"/>
  <c r="L76" i="1"/>
  <c r="K76" i="1"/>
  <c r="F76" i="1"/>
  <c r="E76" i="1"/>
  <c r="D76" i="1"/>
  <c r="C76" i="1"/>
  <c r="B76" i="1"/>
  <c r="O75" i="1"/>
  <c r="N75" i="1"/>
  <c r="M75" i="1"/>
  <c r="L75" i="1"/>
  <c r="K75" i="1"/>
  <c r="F75" i="1"/>
  <c r="E75" i="1"/>
  <c r="D75" i="1"/>
  <c r="C75" i="1"/>
  <c r="B75" i="1"/>
  <c r="O74" i="1"/>
  <c r="N74" i="1"/>
  <c r="M74" i="1"/>
  <c r="L74" i="1"/>
  <c r="K74" i="1"/>
  <c r="F74" i="1"/>
  <c r="E74" i="1"/>
  <c r="D74" i="1"/>
  <c r="C74" i="1"/>
  <c r="B74" i="1"/>
  <c r="O73" i="1"/>
  <c r="O77" i="1" s="1"/>
  <c r="N73" i="1"/>
  <c r="M73" i="1"/>
  <c r="L73" i="1"/>
  <c r="K73" i="1"/>
  <c r="K77" i="1" s="1"/>
  <c r="F73" i="1"/>
  <c r="F77" i="1" s="1"/>
  <c r="E73" i="1"/>
  <c r="D73" i="1"/>
  <c r="D77" i="1" s="1"/>
  <c r="C73" i="1"/>
  <c r="B73" i="1"/>
  <c r="B77" i="1" s="1"/>
  <c r="K67" i="1"/>
  <c r="J67" i="1"/>
  <c r="I67" i="1"/>
  <c r="H67" i="1"/>
  <c r="G67" i="1"/>
  <c r="K66" i="1"/>
  <c r="J66" i="1"/>
  <c r="I66" i="1"/>
  <c r="H66" i="1"/>
  <c r="G66" i="1"/>
  <c r="K65" i="1"/>
  <c r="J65" i="1"/>
  <c r="I65" i="1"/>
  <c r="H65" i="1"/>
  <c r="G65" i="1"/>
  <c r="K64" i="1"/>
  <c r="K68" i="1" s="1"/>
  <c r="J64" i="1"/>
  <c r="I64" i="1"/>
  <c r="I68" i="1" s="1"/>
  <c r="H64" i="1"/>
  <c r="G64" i="1"/>
  <c r="G68" i="1" s="1"/>
  <c r="D61" i="1"/>
  <c r="O60" i="1"/>
  <c r="N60" i="1"/>
  <c r="M60" i="1"/>
  <c r="L60" i="1"/>
  <c r="K60" i="1"/>
  <c r="F60" i="1"/>
  <c r="E60" i="1"/>
  <c r="D60" i="1"/>
  <c r="C60" i="1"/>
  <c r="B60" i="1"/>
  <c r="O59" i="1"/>
  <c r="N59" i="1"/>
  <c r="M59" i="1"/>
  <c r="L59" i="1"/>
  <c r="K59" i="1"/>
  <c r="F59" i="1"/>
  <c r="E59" i="1"/>
  <c r="D59" i="1"/>
  <c r="C59" i="1"/>
  <c r="B59" i="1"/>
  <c r="O58" i="1"/>
  <c r="N58" i="1"/>
  <c r="M58" i="1"/>
  <c r="L58" i="1"/>
  <c r="K58" i="1"/>
  <c r="F58" i="1"/>
  <c r="E58" i="1"/>
  <c r="D58" i="1"/>
  <c r="C58" i="1"/>
  <c r="B58" i="1"/>
  <c r="O57" i="1"/>
  <c r="O61" i="1" s="1"/>
  <c r="N57" i="1"/>
  <c r="M57" i="1"/>
  <c r="M61" i="1" s="1"/>
  <c r="L57" i="1"/>
  <c r="K57" i="1"/>
  <c r="K61" i="1" s="1"/>
  <c r="F57" i="1"/>
  <c r="F61" i="1" s="1"/>
  <c r="E57" i="1"/>
  <c r="D57" i="1"/>
  <c r="C57" i="1"/>
  <c r="B57" i="1"/>
  <c r="B61" i="1" s="1"/>
  <c r="K51" i="1"/>
  <c r="J51" i="1"/>
  <c r="I51" i="1"/>
  <c r="H51" i="1"/>
  <c r="G51" i="1"/>
  <c r="K50" i="1"/>
  <c r="J50" i="1"/>
  <c r="I50" i="1"/>
  <c r="H50" i="1"/>
  <c r="G50" i="1"/>
  <c r="K49" i="1"/>
  <c r="J49" i="1"/>
  <c r="I49" i="1"/>
  <c r="H49" i="1"/>
  <c r="G49" i="1"/>
  <c r="K48" i="1"/>
  <c r="K52" i="1" s="1"/>
  <c r="J48" i="1"/>
  <c r="I48" i="1"/>
  <c r="I52" i="1" s="1"/>
  <c r="H48" i="1"/>
  <c r="G48" i="1"/>
  <c r="G52" i="1" s="1"/>
  <c r="N40" i="1"/>
  <c r="J40" i="1"/>
  <c r="L39" i="1"/>
  <c r="I39" i="1"/>
  <c r="F39" i="1"/>
  <c r="C39" i="1"/>
  <c r="O39" i="1" s="1"/>
  <c r="M38" i="1"/>
  <c r="L38" i="1"/>
  <c r="J38" i="1"/>
  <c r="I38" i="1"/>
  <c r="G38" i="1"/>
  <c r="F38" i="1"/>
  <c r="D38" i="1"/>
  <c r="P38" i="1" s="1"/>
  <c r="C38" i="1"/>
  <c r="O38" i="1" s="1"/>
  <c r="N37" i="1"/>
  <c r="M37" i="1"/>
  <c r="M40" i="1" s="1"/>
  <c r="L37" i="1"/>
  <c r="K37" i="1"/>
  <c r="K40" i="1" s="1"/>
  <c r="J37" i="1"/>
  <c r="I37" i="1"/>
  <c r="H37" i="1"/>
  <c r="H40" i="1" s="1"/>
  <c r="G37" i="1"/>
  <c r="G40" i="1" s="1"/>
  <c r="F37" i="1"/>
  <c r="E37" i="1"/>
  <c r="E40" i="1" s="1"/>
  <c r="D37" i="1"/>
  <c r="D40" i="1" s="1"/>
  <c r="C37" i="1"/>
  <c r="O37" i="1" s="1"/>
  <c r="L36" i="1"/>
  <c r="I36" i="1"/>
  <c r="F36" i="1"/>
  <c r="C36" i="1"/>
  <c r="O36" i="1" s="1"/>
  <c r="L35" i="1"/>
  <c r="I35" i="1"/>
  <c r="F35" i="1"/>
  <c r="C35" i="1"/>
  <c r="O35" i="1" s="1"/>
  <c r="L34" i="1"/>
  <c r="I34" i="1"/>
  <c r="F34" i="1"/>
  <c r="C34" i="1"/>
  <c r="O34" i="1" s="1"/>
  <c r="L33" i="1"/>
  <c r="I33" i="1"/>
  <c r="F33" i="1"/>
  <c r="C33" i="1"/>
  <c r="O33" i="1" s="1"/>
  <c r="L32" i="1"/>
  <c r="I32" i="1"/>
  <c r="F32" i="1"/>
  <c r="C32" i="1"/>
  <c r="O32" i="1" s="1"/>
  <c r="L31" i="1"/>
  <c r="I31" i="1"/>
  <c r="F31" i="1"/>
  <c r="C31" i="1"/>
  <c r="O31" i="1" s="1"/>
  <c r="L30" i="1"/>
  <c r="I30" i="1"/>
  <c r="F30" i="1"/>
  <c r="C30" i="1"/>
  <c r="O30" i="1" s="1"/>
  <c r="L29" i="1"/>
  <c r="L40" i="1" s="1"/>
  <c r="I29" i="1"/>
  <c r="I40" i="1" s="1"/>
  <c r="F29" i="1"/>
  <c r="F40" i="1" s="1"/>
  <c r="C29" i="1"/>
  <c r="O29" i="1" s="1"/>
  <c r="O40" i="1" s="1"/>
  <c r="K20" i="1"/>
  <c r="L19" i="1"/>
  <c r="I19" i="1"/>
  <c r="F19" i="1"/>
  <c r="C19" i="1"/>
  <c r="O19" i="1" s="1"/>
  <c r="M18" i="1"/>
  <c r="L18" i="1"/>
  <c r="J18" i="1"/>
  <c r="I18" i="1"/>
  <c r="G18" i="1"/>
  <c r="G20" i="1" s="1"/>
  <c r="F18" i="1"/>
  <c r="D18" i="1"/>
  <c r="P18" i="1" s="1"/>
  <c r="C18" i="1"/>
  <c r="O18" i="1" s="1"/>
  <c r="N17" i="1"/>
  <c r="N20" i="1" s="1"/>
  <c r="M17" i="1"/>
  <c r="M20" i="1" s="1"/>
  <c r="L17" i="1"/>
  <c r="K17" i="1"/>
  <c r="J17" i="1"/>
  <c r="J20" i="1" s="1"/>
  <c r="I17" i="1"/>
  <c r="H17" i="1"/>
  <c r="H20" i="1" s="1"/>
  <c r="G17" i="1"/>
  <c r="F17" i="1"/>
  <c r="E17" i="1"/>
  <c r="Q17" i="1" s="1"/>
  <c r="Q20" i="1" s="1"/>
  <c r="D17" i="1"/>
  <c r="P17" i="1" s="1"/>
  <c r="P20" i="1" s="1"/>
  <c r="C17" i="1"/>
  <c r="O17" i="1" s="1"/>
  <c r="L16" i="1"/>
  <c r="I16" i="1"/>
  <c r="F16" i="1"/>
  <c r="C16" i="1"/>
  <c r="O16" i="1" s="1"/>
  <c r="L15" i="1"/>
  <c r="I15" i="1"/>
  <c r="F15" i="1"/>
  <c r="C15" i="1"/>
  <c r="O15" i="1" s="1"/>
  <c r="L14" i="1"/>
  <c r="I14" i="1"/>
  <c r="F14" i="1"/>
  <c r="C14" i="1"/>
  <c r="O14" i="1" s="1"/>
  <c r="L13" i="1"/>
  <c r="I13" i="1"/>
  <c r="F13" i="1"/>
  <c r="C13" i="1"/>
  <c r="O13" i="1" s="1"/>
  <c r="L12" i="1"/>
  <c r="I12" i="1"/>
  <c r="F12" i="1"/>
  <c r="C12" i="1"/>
  <c r="O12" i="1" s="1"/>
  <c r="L11" i="1"/>
  <c r="I11" i="1"/>
  <c r="F11" i="1"/>
  <c r="C11" i="1"/>
  <c r="C20" i="1" s="1"/>
  <c r="L10" i="1"/>
  <c r="I10" i="1"/>
  <c r="F10" i="1"/>
  <c r="C10" i="1"/>
  <c r="O10" i="1" s="1"/>
  <c r="L9" i="1"/>
  <c r="L20" i="1" s="1"/>
  <c r="I9" i="1"/>
  <c r="I20" i="1" s="1"/>
  <c r="F9" i="1"/>
  <c r="F20" i="1" s="1"/>
  <c r="C9" i="1"/>
  <c r="O9" i="1" s="1"/>
  <c r="N125" i="2" l="1"/>
  <c r="P16" i="2"/>
  <c r="P19" i="2" s="1"/>
  <c r="O25" i="2"/>
  <c r="O36" i="2" s="1"/>
  <c r="E36" i="2"/>
  <c r="C19" i="2"/>
  <c r="P37" i="1"/>
  <c r="P40" i="1" s="1"/>
  <c r="D20" i="1"/>
  <c r="Q37" i="1"/>
  <c r="Q40" i="1" s="1"/>
  <c r="C40" i="1"/>
  <c r="O11" i="1"/>
  <c r="O20" i="1" s="1"/>
  <c r="E20" i="1"/>
  <c r="N129" i="2" l="1"/>
  <c r="O125" i="2"/>
  <c r="O129" i="2" s="1"/>
</calcChain>
</file>

<file path=xl/sharedStrings.xml><?xml version="1.0" encoding="utf-8"?>
<sst xmlns="http://schemas.openxmlformats.org/spreadsheetml/2006/main" count="560" uniqueCount="203">
  <si>
    <t>I- PRODUCTION YEAR 2023</t>
  </si>
  <si>
    <t xml:space="preserve"> SNH'S STATE SHARE</t>
  </si>
  <si>
    <t>Operators</t>
  </si>
  <si>
    <t>Associations</t>
  </si>
  <si>
    <t>3rd Quarter</t>
  </si>
  <si>
    <t>4th Quarter</t>
  </si>
  <si>
    <t xml:space="preserve">GENERAL TOTAL </t>
  </si>
  <si>
    <t>PERENCO RDR</t>
  </si>
  <si>
    <t>RDR</t>
  </si>
  <si>
    <t>DISSONI</t>
  </si>
  <si>
    <t>BOLONGO</t>
  </si>
  <si>
    <t>ADDAX</t>
  </si>
  <si>
    <t>LOKELE</t>
  </si>
  <si>
    <t>IROKO</t>
  </si>
  <si>
    <t>PERENCO Cameroon</t>
  </si>
  <si>
    <t>MOUDI</t>
  </si>
  <si>
    <t>EBOME</t>
  </si>
  <si>
    <t>MOABI</t>
  </si>
  <si>
    <t xml:space="preserve">SANAGA SUD </t>
  </si>
  <si>
    <t>GAZ DU CAMEROUN</t>
  </si>
  <si>
    <t>LOGBABA</t>
  </si>
  <si>
    <t>SNH</t>
  </si>
  <si>
    <t>MVIA</t>
  </si>
  <si>
    <t>Annual Total</t>
  </si>
  <si>
    <t xml:space="preserve"> ASSOCIATE'S SHARE</t>
  </si>
  <si>
    <t>SANAGA SUD</t>
  </si>
  <si>
    <t>*commas are used instead of full stops</t>
  </si>
  <si>
    <t>II- MARKETING STATE SHARE YEAR 2023</t>
  </si>
  <si>
    <t>II-1 OIL</t>
  </si>
  <si>
    <t>Quaters</t>
  </si>
  <si>
    <t>1st  Quarter</t>
  </si>
  <si>
    <t>2nd  Quarter</t>
  </si>
  <si>
    <t>II-2  GAS</t>
  </si>
  <si>
    <t xml:space="preserve">  1 - GAS SALES TO STATE </t>
  </si>
  <si>
    <t>2 - GAS SALES TO KPDC</t>
  </si>
  <si>
    <t>1st  Quater</t>
  </si>
  <si>
    <t>3rd Quater</t>
  </si>
  <si>
    <t>4th Quater</t>
  </si>
  <si>
    <t>3 - GAS SALES TO GAZPROM</t>
  </si>
  <si>
    <t>* 1000 BTU/SCF</t>
  </si>
  <si>
    <t>II-3  LPG</t>
  </si>
  <si>
    <t>1 - LPG GAS SALES TO STATE</t>
  </si>
  <si>
    <t>2 - LPG GAS SALES TO TRADEX</t>
  </si>
  <si>
    <t>II-4  OTHER INCOMES</t>
  </si>
  <si>
    <t>II-5 UNCOLLECTED INCOME EXPECTED FROM KPDC</t>
  </si>
  <si>
    <t>(billions of CFAF)</t>
  </si>
  <si>
    <t>Amounts</t>
  </si>
  <si>
    <t>1st Quater</t>
  </si>
  <si>
    <t xml:space="preserve">2nd Quater </t>
  </si>
  <si>
    <t>III- MARKETING ASSOCIATE'S SHARE YEAR 2023</t>
  </si>
  <si>
    <t>III-1 OIL</t>
  </si>
  <si>
    <t>III-2  GAS</t>
  </si>
  <si>
    <t>2 - GAS SALES TO GAZPROM</t>
  </si>
  <si>
    <t>III-3  LPG</t>
  </si>
  <si>
    <t>LPG GAS SALES TO STATE</t>
  </si>
  <si>
    <t>IV-  TOTAL  EXPENDITURE YEAR 2023</t>
  </si>
  <si>
    <t>( SNH's Share In millions of US dollars)</t>
  </si>
  <si>
    <t xml:space="preserve">1-  ASSOCIATIVE EXPENDITURE </t>
  </si>
  <si>
    <t>( millions of US dollars/ billions of CFAF)</t>
  </si>
  <si>
    <t>RIO DEL REY+MARG</t>
  </si>
  <si>
    <t>LOKELE+MWM+ACCORDS 90</t>
  </si>
  <si>
    <t xml:space="preserve">EBOME </t>
  </si>
  <si>
    <t>DISSONO NORD</t>
  </si>
  <si>
    <t xml:space="preserve">2 GAZ ENGAGEMENTS </t>
  </si>
  <si>
    <t xml:space="preserve">3 OTHER ENGAGEMENTS </t>
  </si>
  <si>
    <t>V-TRANSFERABLE BALANCE YEAR 2023</t>
  </si>
  <si>
    <r>
      <t xml:space="preserve">(crude oil in millions of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gas in billion of CFS and LPG in thousands of Metric Tons </t>
    </r>
    <r>
      <rPr>
        <b/>
        <i/>
        <vertAlign val="superscript"/>
        <sz val="11"/>
        <rFont val="Rockwell"/>
        <family val="1"/>
      </rPr>
      <t>MT</t>
    </r>
    <r>
      <rPr>
        <b/>
        <i/>
        <sz val="12"/>
        <rFont val="Rockwell"/>
        <family val="1"/>
      </rPr>
      <t>)</t>
    </r>
  </si>
  <si>
    <r>
      <t>1</t>
    </r>
    <r>
      <rPr>
        <b/>
        <vertAlign val="superscript"/>
        <sz val="10"/>
        <rFont val="Rockwell"/>
        <family val="1"/>
      </rPr>
      <t>st</t>
    </r>
    <r>
      <rPr>
        <b/>
        <sz val="10"/>
        <rFont val="Rockwell"/>
        <family val="1"/>
      </rPr>
      <t xml:space="preserve"> Quarter</t>
    </r>
  </si>
  <si>
    <r>
      <t>2</t>
    </r>
    <r>
      <rPr>
        <b/>
        <vertAlign val="superscript"/>
        <sz val="10"/>
        <rFont val="Rockwell"/>
        <family val="1"/>
      </rPr>
      <t xml:space="preserve">nd </t>
    </r>
    <r>
      <rPr>
        <b/>
        <sz val="10"/>
        <rFont val="Rockwell"/>
        <family val="1"/>
      </rPr>
      <t>Quarter</t>
    </r>
  </si>
  <si>
    <r>
      <t>3</t>
    </r>
    <r>
      <rPr>
        <b/>
        <vertAlign val="superscript"/>
        <sz val="10"/>
        <rFont val="Rockwell"/>
        <family val="1"/>
      </rPr>
      <t xml:space="preserve">rd </t>
    </r>
    <r>
      <rPr>
        <b/>
        <sz val="10"/>
        <rFont val="Rockwell"/>
        <family val="1"/>
      </rPr>
      <t>Quarter</t>
    </r>
  </si>
  <si>
    <r>
      <t>4</t>
    </r>
    <r>
      <rPr>
        <b/>
        <vertAlign val="superscript"/>
        <sz val="10"/>
        <rFont val="Rockwell"/>
        <family val="1"/>
      </rPr>
      <t>th</t>
    </r>
    <r>
      <rPr>
        <b/>
        <sz val="10"/>
        <rFont val="Rockwell"/>
        <family val="1"/>
      </rPr>
      <t xml:space="preserve"> Quarter</t>
    </r>
  </si>
  <si>
    <r>
      <t xml:space="preserve">Crude Oil </t>
    </r>
    <r>
      <rPr>
        <b/>
        <i/>
        <sz val="8"/>
        <rFont val="Rockwell"/>
        <family val="1"/>
      </rPr>
      <t xml:space="preserve">  </t>
    </r>
    <r>
      <rPr>
        <b/>
        <i/>
        <sz val="7"/>
        <rFont val="Rockwell"/>
        <family val="1"/>
      </rPr>
      <t xml:space="preserve">  (millions of bls)</t>
    </r>
  </si>
  <si>
    <r>
      <t xml:space="preserve"> GAS     </t>
    </r>
    <r>
      <rPr>
        <b/>
        <i/>
        <sz val="7"/>
        <rFont val="Rockwell"/>
        <family val="1"/>
      </rPr>
      <t xml:space="preserve"> (billions CFS) </t>
    </r>
  </si>
  <si>
    <r>
      <t xml:space="preserve">LPG               </t>
    </r>
    <r>
      <rPr>
        <b/>
        <i/>
        <sz val="7"/>
        <rFont val="Rockwell"/>
        <family val="1"/>
      </rPr>
      <t>(thousands of MT)</t>
    </r>
  </si>
  <si>
    <r>
      <t xml:space="preserve">Crude Oil </t>
    </r>
    <r>
      <rPr>
        <b/>
        <i/>
        <sz val="8"/>
        <rFont val="Rockwell"/>
        <family val="1"/>
      </rPr>
      <t xml:space="preserve">    </t>
    </r>
    <r>
      <rPr>
        <b/>
        <i/>
        <sz val="7"/>
        <rFont val="Rockwell"/>
        <family val="1"/>
      </rPr>
      <t>(millions of bls)</t>
    </r>
  </si>
  <si>
    <r>
      <t xml:space="preserve"> GAS                           </t>
    </r>
    <r>
      <rPr>
        <b/>
        <i/>
        <sz val="7"/>
        <rFont val="Rockwell"/>
        <family val="1"/>
      </rPr>
      <t xml:space="preserve"> (billions of CFS) </t>
    </r>
  </si>
  <si>
    <r>
      <t xml:space="preserve">LPG                      </t>
    </r>
    <r>
      <rPr>
        <b/>
        <i/>
        <sz val="7"/>
        <rFont val="Rockwell"/>
        <family val="1"/>
      </rPr>
      <t>(thousands of MT)</t>
    </r>
  </si>
  <si>
    <r>
      <t xml:space="preserve">LPG                    </t>
    </r>
    <r>
      <rPr>
        <b/>
        <i/>
        <sz val="7"/>
        <rFont val="Rockwell"/>
        <family val="1"/>
      </rPr>
      <t xml:space="preserve">  (thousands of MT)</t>
    </r>
  </si>
  <si>
    <r>
      <t xml:space="preserve"> GAS     </t>
    </r>
    <r>
      <rPr>
        <b/>
        <i/>
        <sz val="7"/>
        <rFont val="Rockwell"/>
        <family val="1"/>
      </rPr>
      <t xml:space="preserve"> (billions of CFS) </t>
    </r>
  </si>
  <si>
    <r>
      <t xml:space="preserve">Quantities                     </t>
    </r>
    <r>
      <rPr>
        <b/>
        <i/>
        <sz val="7"/>
        <rFont val="Rockwell"/>
        <family val="1"/>
      </rPr>
      <t>(millions of barils)</t>
    </r>
  </si>
  <si>
    <r>
      <t xml:space="preserve">Official average Prices                </t>
    </r>
    <r>
      <rPr>
        <b/>
        <i/>
        <sz val="10"/>
        <rFont val="Rockwell"/>
        <family val="1"/>
      </rPr>
      <t xml:space="preserve">   </t>
    </r>
    <r>
      <rPr>
        <b/>
        <i/>
        <sz val="8"/>
        <rFont val="Rockwell"/>
        <family val="1"/>
      </rPr>
      <t>(USD/bbl)</t>
    </r>
  </si>
  <si>
    <r>
      <t xml:space="preserve">Value                        </t>
    </r>
    <r>
      <rPr>
        <b/>
        <i/>
        <sz val="7"/>
        <rFont val="Rockwell"/>
        <family val="1"/>
      </rPr>
      <t>(billion of USD)</t>
    </r>
  </si>
  <si>
    <r>
      <t xml:space="preserve">Weighted average 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</si>
  <si>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     Value                         </t>
    </r>
    <r>
      <rPr>
        <b/>
        <i/>
        <sz val="7"/>
        <rFont val="Rockwell"/>
        <family val="1"/>
      </rPr>
      <t>(billions of CFAF)</t>
    </r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</si>
  <si>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Quarter</t>
    </r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</si>
  <si>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Quarter</t>
    </r>
  </si>
  <si>
    <r>
      <t xml:space="preserve">Quantities *                    </t>
    </r>
    <r>
      <rPr>
        <b/>
        <i/>
        <sz val="7"/>
        <rFont val="Rockwell"/>
        <family val="1"/>
      </rPr>
      <t xml:space="preserve"> (billions de CFS)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</si>
  <si>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(CFAF/MCFS)</t>
    </r>
  </si>
  <si>
    <r>
      <t xml:space="preserve">Value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</si>
  <si>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Exchange Rate                           </t>
    </r>
    <r>
      <rPr>
        <b/>
        <i/>
        <sz val="7"/>
        <rFont val="Rockwell"/>
        <family val="1"/>
      </rPr>
      <t xml:space="preserve"> (USD/CFAF)</t>
    </r>
  </si>
  <si>
    <r>
      <t xml:space="preserve">Value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</si>
  <si>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Quantities *                   </t>
    </r>
    <r>
      <rPr>
        <b/>
        <i/>
        <sz val="7"/>
        <rFont val="Rockwell"/>
        <family val="1"/>
      </rPr>
      <t xml:space="preserve"> (billions de CFS)</t>
    </r>
  </si>
  <si>
    <r>
      <t>2</t>
    </r>
    <r>
      <rPr>
        <b/>
        <vertAlign val="superscript"/>
        <sz val="12"/>
        <rFont val="Rockwell"/>
        <family val="1"/>
      </rPr>
      <t>nd</t>
    </r>
    <r>
      <rPr>
        <b/>
        <sz val="12"/>
        <rFont val="Rockwell"/>
        <family val="1"/>
      </rPr>
      <t xml:space="preserve">  Quater</t>
    </r>
  </si>
  <si>
    <r>
      <t>4</t>
    </r>
    <r>
      <rPr>
        <b/>
        <vertAlign val="superscript"/>
        <sz val="12"/>
        <rFont val="Rockwell"/>
        <family val="1"/>
      </rPr>
      <t>th</t>
    </r>
    <r>
      <rPr>
        <b/>
        <sz val="12"/>
        <rFont val="Rockwell"/>
        <family val="1"/>
      </rPr>
      <t xml:space="preserve"> Quater</t>
    </r>
  </si>
  <si>
    <r>
      <t xml:space="preserve">Average Prices                                </t>
    </r>
    <r>
      <rPr>
        <b/>
        <i/>
        <sz val="7"/>
        <rFont val="Rockwell"/>
        <family val="1"/>
      </rPr>
      <t>(USD/MCFS)</t>
    </r>
  </si>
  <si>
    <r>
      <t xml:space="preserve">Quantities                    </t>
    </r>
    <r>
      <rPr>
        <b/>
        <i/>
        <sz val="7"/>
        <rFont val="Rockwell"/>
        <family val="1"/>
      </rPr>
      <t xml:space="preserve">   (thousands of MT)</t>
    </r>
  </si>
  <si>
    <r>
      <t xml:space="preserve">Average Prices                                </t>
    </r>
    <r>
      <rPr>
        <b/>
        <i/>
        <sz val="7"/>
        <rFont val="Rockwell"/>
        <family val="1"/>
      </rPr>
      <t>(CFAF/MMT)</t>
    </r>
  </si>
  <si>
    <r>
      <t>3</t>
    </r>
    <r>
      <rPr>
        <b/>
        <sz val="11"/>
        <rFont val="Rockwell"/>
        <family val="1"/>
      </rPr>
      <t>rd</t>
    </r>
    <r>
      <rPr>
        <b/>
        <sz val="12"/>
        <rFont val="Rockwell"/>
        <family val="1"/>
      </rPr>
      <t xml:space="preserve"> Quarter</t>
    </r>
  </si>
  <si>
    <r>
      <t xml:space="preserve">Quantities                    </t>
    </r>
    <r>
      <rPr>
        <b/>
        <i/>
        <sz val="7"/>
        <rFont val="Rockwell"/>
        <family val="1"/>
      </rPr>
      <t xml:space="preserve"> (millions of bls)</t>
    </r>
  </si>
  <si>
    <r>
      <t xml:space="preserve">Official average prices                  </t>
    </r>
    <r>
      <rPr>
        <b/>
        <i/>
        <sz val="7"/>
        <rFont val="Rockwell"/>
        <family val="1"/>
      </rPr>
      <t xml:space="preserve"> (USD/bbl)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</si>
  <si>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(millions of USD)</t>
    </r>
  </si>
  <si>
    <r>
      <t xml:space="preserve">Weighted Average Exchange Rate                          </t>
    </r>
    <r>
      <rPr>
        <b/>
        <i/>
        <sz val="7"/>
        <rFont val="Rockwell"/>
        <family val="1"/>
      </rPr>
      <t xml:space="preserve">  (USD/FCFA)</t>
    </r>
  </si>
  <si>
    <r>
      <rPr>
        <b/>
        <sz val="10"/>
        <rFont val="Rockwell"/>
        <family val="1"/>
      </rPr>
      <t xml:space="preserve">Value  </t>
    </r>
    <r>
      <rPr>
        <b/>
        <sz val="12"/>
        <rFont val="Rockwell"/>
        <family val="1"/>
      </rPr>
      <t xml:space="preserve">                     </t>
    </r>
    <r>
      <rPr>
        <b/>
        <i/>
        <sz val="7"/>
        <rFont val="Rockwell"/>
        <family val="1"/>
      </rPr>
      <t xml:space="preserve">   (billions of CFAF)</t>
    </r>
  </si>
  <si>
    <r>
      <t xml:space="preserve">Quantities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 xml:space="preserve">  (billions of CFS)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</si>
  <si>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(CFAF/MCFS)</t>
    </r>
  </si>
  <si>
    <r>
      <t xml:space="preserve">Value                      </t>
    </r>
    <r>
      <rPr>
        <b/>
        <i/>
        <sz val="7"/>
        <rFont val="Rockwell"/>
        <family val="1"/>
      </rPr>
      <t xml:space="preserve">  (billions CFAF)</t>
    </r>
  </si>
  <si>
    <r>
      <t xml:space="preserve">Exchange Rate                          </t>
    </r>
    <r>
      <rPr>
        <b/>
        <i/>
        <sz val="7"/>
        <rFont val="Rockwell"/>
        <family val="1"/>
      </rPr>
      <t xml:space="preserve">  (USD/CFAF)</t>
    </r>
  </si>
  <si>
    <r>
      <t xml:space="preserve">Value                       </t>
    </r>
    <r>
      <rPr>
        <b/>
        <i/>
        <sz val="7"/>
        <rFont val="Rockwell"/>
        <family val="1"/>
      </rPr>
      <t>(millions of USD)</t>
    </r>
  </si>
  <si>
    <r>
      <t xml:space="preserve">Average Prices                              </t>
    </r>
    <r>
      <rPr>
        <b/>
        <i/>
        <sz val="10"/>
        <rFont val="Rockwell"/>
        <family val="1"/>
      </rPr>
      <t xml:space="preserve">  </t>
    </r>
    <r>
      <rPr>
        <b/>
        <i/>
        <sz val="7"/>
        <rFont val="Rockwell"/>
        <family val="1"/>
      </rPr>
      <t>(USD/MCFS)</t>
    </r>
  </si>
  <si>
    <r>
      <t xml:space="preserve">TOTAL </t>
    </r>
    <r>
      <rPr>
        <b/>
        <i/>
        <sz val="8"/>
        <rFont val="Rockwell"/>
        <family val="1"/>
      </rPr>
      <t>(millions of USD)</t>
    </r>
  </si>
  <si>
    <r>
      <t>TOTAL     (</t>
    </r>
    <r>
      <rPr>
        <b/>
        <i/>
        <sz val="7"/>
        <rFont val="Rockwell"/>
        <family val="1"/>
      </rPr>
      <t>billions CFAF)</t>
    </r>
  </si>
  <si>
    <t>I- PRODUCTION ANNEE 2023</t>
  </si>
  <si>
    <r>
      <t xml:space="preserve">(pétrole brut en millions de barils </t>
    </r>
    <r>
      <rPr>
        <b/>
        <i/>
        <vertAlign val="superscript"/>
        <sz val="12"/>
        <rFont val="Rockwell"/>
        <family val="1"/>
      </rPr>
      <t>bls</t>
    </r>
    <r>
      <rPr>
        <b/>
        <i/>
        <sz val="12"/>
        <rFont val="Rockwell"/>
        <family val="1"/>
      </rPr>
      <t xml:space="preserve">, gaz en milliards de SCF et GPL en milliers de Tonnes Métriques </t>
    </r>
    <r>
      <rPr>
        <b/>
        <i/>
        <sz val="11"/>
        <rFont val="Rockwell"/>
        <family val="1"/>
      </rPr>
      <t>™</t>
    </r>
    <r>
      <rPr>
        <b/>
        <i/>
        <sz val="12"/>
        <rFont val="Rockwell"/>
        <family val="1"/>
      </rPr>
      <t>)</t>
    </r>
  </si>
  <si>
    <t>I-1 PART SNH ETAT</t>
  </si>
  <si>
    <t>Opérateurs</t>
  </si>
  <si>
    <r>
      <t>1</t>
    </r>
    <r>
      <rPr>
        <b/>
        <vertAlign val="superscript"/>
        <sz val="10"/>
        <rFont val="Rockwell"/>
        <family val="1"/>
      </rPr>
      <t>er</t>
    </r>
    <r>
      <rPr>
        <b/>
        <sz val="10"/>
        <rFont val="Rockwell"/>
        <family val="1"/>
      </rPr>
      <t xml:space="preserve"> Trimestre</t>
    </r>
  </si>
  <si>
    <r>
      <t>2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 </t>
    </r>
  </si>
  <si>
    <r>
      <t>3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</si>
  <si>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r>
      <t>4</t>
    </r>
    <r>
      <rPr>
        <b/>
        <vertAlign val="superscript"/>
        <sz val="10"/>
        <rFont val="Rockwell"/>
        <family val="1"/>
      </rPr>
      <t>ème</t>
    </r>
    <r>
      <rPr>
        <b/>
        <sz val="10"/>
        <rFont val="Rockwell"/>
        <family val="1"/>
      </rPr>
      <t xml:space="preserve"> Trimestre</t>
    </r>
  </si>
  <si>
    <t>TOTAL GENERAL</t>
  </si>
  <si>
    <r>
      <t xml:space="preserve">Pétrole brut </t>
    </r>
    <r>
      <rPr>
        <b/>
        <i/>
        <sz val="7"/>
        <rFont val="Rockwell"/>
        <family val="1"/>
      </rPr>
      <t>(millions de bls)</t>
    </r>
  </si>
  <si>
    <r>
      <t xml:space="preserve">GAZ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</si>
  <si>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(milliers de TM)</t>
    </r>
  </si>
  <si>
    <r>
      <t xml:space="preserve">GAZ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</si>
  <si>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  </t>
    </r>
    <r>
      <rPr>
        <b/>
        <i/>
        <sz val="7"/>
        <rFont val="Rockwell"/>
        <family val="1"/>
      </rPr>
      <t>(milliers de TM)</t>
    </r>
  </si>
  <si>
    <r>
      <t xml:space="preserve">GPL               </t>
    </r>
    <r>
      <rPr>
        <b/>
        <i/>
        <sz val="7"/>
        <rFont val="Rockwell"/>
        <family val="1"/>
      </rPr>
      <t xml:space="preserve"> (milliers de TM)</t>
    </r>
  </si>
  <si>
    <r>
      <t xml:space="preserve">GAZ   </t>
    </r>
    <r>
      <rPr>
        <b/>
        <sz val="7"/>
        <rFont val="Rockwell"/>
        <family val="1"/>
      </rPr>
      <t xml:space="preserve">               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</si>
  <si>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GAZ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</si>
  <si>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r>
      <t xml:space="preserve">GPL              </t>
    </r>
    <r>
      <rPr>
        <b/>
        <i/>
        <sz val="7"/>
        <rFont val="Rockwell"/>
        <family val="1"/>
      </rPr>
      <t xml:space="preserve">  (milliers de TM)</t>
    </r>
  </si>
  <si>
    <t>Total annuel</t>
  </si>
  <si>
    <t>I-2 PART ASSOCIES</t>
  </si>
  <si>
    <r>
      <t xml:space="preserve">GAZ   </t>
    </r>
    <r>
      <rPr>
        <b/>
        <sz val="7"/>
        <rFont val="Rockwell"/>
        <family val="1"/>
      </rPr>
      <t xml:space="preserve">                    </t>
    </r>
    <r>
      <rPr>
        <b/>
        <i/>
        <sz val="7"/>
        <rFont val="Rockwell"/>
        <family val="1"/>
      </rPr>
      <t>(milliards de SCF)</t>
    </r>
    <r>
      <rPr>
        <b/>
        <sz val="7"/>
        <rFont val="Rockwell"/>
        <family val="1"/>
      </rPr>
      <t xml:space="preserve"> </t>
    </r>
  </si>
  <si>
    <t>II- COMMERCIALISATION PART ETAT ANNEE 2023</t>
  </si>
  <si>
    <t>II-1 HUILE</t>
  </si>
  <si>
    <t>Trimestres</t>
  </si>
  <si>
    <r>
      <t xml:space="preserve">Quantités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</si>
  <si>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(USD/bbl)</t>
    </r>
  </si>
  <si>
    <r>
      <t xml:space="preserve">Valeur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</si>
  <si>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8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</si>
  <si>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</si>
  <si>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 trimestre</t>
    </r>
  </si>
  <si>
    <r>
      <t>2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 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</si>
  <si>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</si>
  <si>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r>
      <t>4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</si>
  <si>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>II-2  GAZ</t>
  </si>
  <si>
    <t xml:space="preserve">  1 - VENTE DE GAZ A ETAT </t>
  </si>
  <si>
    <t>2 - VENTE DE GAZ A KPDC</t>
  </si>
  <si>
    <r>
      <t xml:space="preserve">Quantités *                     </t>
    </r>
    <r>
      <rPr>
        <b/>
        <i/>
        <sz val="7"/>
        <rFont val="Rockwell"/>
        <family val="1"/>
      </rPr>
      <t>(milliards de SCF)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</si>
  <si>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(FCFA/MSCF)</t>
    </r>
  </si>
  <si>
    <r>
      <t xml:space="preserve">Valeur                </t>
    </r>
    <r>
      <rPr>
        <b/>
        <i/>
        <sz val="7"/>
        <rFont val="Rockwell"/>
        <family val="1"/>
      </rPr>
      <t>(milliards de FCFA)</t>
    </r>
  </si>
  <si>
    <r>
      <t xml:space="preserve">Taux de change                            </t>
    </r>
    <r>
      <rPr>
        <b/>
        <i/>
        <sz val="7"/>
        <rFont val="Rockwell"/>
        <family val="1"/>
      </rPr>
      <t>(USD/FCFA)</t>
    </r>
  </si>
  <si>
    <r>
      <t xml:space="preserve">Valeur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(millions de USD)</t>
    </r>
  </si>
  <si>
    <r>
      <t xml:space="preserve">Quantités *                    </t>
    </r>
    <r>
      <rPr>
        <b/>
        <i/>
        <sz val="7"/>
        <rFont val="Rockwell"/>
        <family val="1"/>
      </rPr>
      <t>(milliards de SCF)</t>
    </r>
  </si>
  <si>
    <r>
      <t xml:space="preserve">Valeur                  </t>
    </r>
    <r>
      <rPr>
        <b/>
        <i/>
        <sz val="7"/>
        <rFont val="Rockwell"/>
        <family val="1"/>
      </rPr>
      <t>(milliards de FCFA)</t>
    </r>
  </si>
  <si>
    <t>3 - VENTE DE GAZ A GAZPROM</t>
  </si>
  <si>
    <r>
      <t xml:space="preserve">Prix moyens                                </t>
    </r>
    <r>
      <rPr>
        <b/>
        <i/>
        <sz val="7"/>
        <rFont val="Rockwell"/>
        <family val="1"/>
      </rPr>
      <t>(USD/MSCF)</t>
    </r>
  </si>
  <si>
    <t>II-3  GPL</t>
  </si>
  <si>
    <t>1 - VENTE DE GPL A ETAT</t>
  </si>
  <si>
    <t>2 - VENTE DE GPL A TRADEX</t>
  </si>
  <si>
    <r>
      <t xml:space="preserve">Quantités                     </t>
    </r>
    <r>
      <rPr>
        <b/>
        <i/>
        <sz val="7"/>
        <rFont val="Rockwell"/>
        <family val="1"/>
      </rPr>
      <t>(milliers de TM)</t>
    </r>
  </si>
  <si>
    <r>
      <t xml:space="preserve">Prix moyens                                </t>
    </r>
    <r>
      <rPr>
        <b/>
        <i/>
        <sz val="7"/>
        <rFont val="Rockwell"/>
        <family val="1"/>
      </rPr>
      <t>(FCFA/MTM)</t>
    </r>
  </si>
  <si>
    <r>
      <t xml:space="preserve">Valeur                        </t>
    </r>
    <r>
      <rPr>
        <b/>
        <i/>
        <sz val="7"/>
        <rFont val="Rockwell"/>
        <family val="1"/>
      </rPr>
      <t>(milliards de FCFA)</t>
    </r>
  </si>
  <si>
    <t>II-4  AUTRES RECETTES</t>
  </si>
  <si>
    <t>II-5 REVENUS NON ENCAISSES DE KPDC</t>
  </si>
  <si>
    <r>
      <rPr>
        <b/>
        <sz val="12"/>
        <rFont val="Rockwell"/>
        <family val="1"/>
      </rPr>
      <t>Valeur</t>
    </r>
    <r>
      <rPr>
        <b/>
        <sz val="10"/>
        <rFont val="Rockwell"/>
        <family val="1"/>
      </rPr>
      <t xml:space="preserve"> </t>
    </r>
    <r>
      <rPr>
        <b/>
        <sz val="8"/>
        <rFont val="Rockwell"/>
        <family val="1"/>
      </rPr>
      <t xml:space="preserve">(en millions de USD)    </t>
    </r>
    <r>
      <rPr>
        <b/>
        <sz val="10"/>
        <rFont val="Rockwell"/>
        <family val="1"/>
      </rPr>
      <t xml:space="preserve">               </t>
    </r>
  </si>
  <si>
    <r>
      <rPr>
        <b/>
        <sz val="12"/>
        <rFont val="Rockwell"/>
        <family val="1"/>
      </rPr>
      <t>Taux de change</t>
    </r>
    <r>
      <rPr>
        <b/>
        <sz val="10"/>
        <rFont val="Rockwell"/>
        <family val="1"/>
      </rPr>
      <t xml:space="preserve">                            </t>
    </r>
    <r>
      <rPr>
        <b/>
        <i/>
        <sz val="8"/>
        <rFont val="Rockwell"/>
        <family val="1"/>
      </rPr>
      <t>(USD/FCFA)</t>
    </r>
  </si>
  <si>
    <r>
      <rPr>
        <b/>
        <sz val="12"/>
        <rFont val="Rockwell"/>
        <family val="1"/>
      </rPr>
      <t>Valeur</t>
    </r>
    <r>
      <rPr>
        <b/>
        <sz val="14"/>
        <rFont val="Rockwell"/>
        <family val="1"/>
      </rPr>
      <t xml:space="preserve">
</t>
    </r>
    <r>
      <rPr>
        <b/>
        <i/>
        <sz val="8"/>
        <rFont val="Rockwell"/>
        <family val="1"/>
      </rPr>
      <t>(en milliards de FCFA)</t>
    </r>
  </si>
  <si>
    <r>
      <t xml:space="preserve">Valeur
</t>
    </r>
    <r>
      <rPr>
        <b/>
        <i/>
        <sz val="8"/>
        <rFont val="Rockwell"/>
        <family val="1"/>
      </rPr>
      <t>(en milliards de FCFA)</t>
    </r>
  </si>
  <si>
    <t>III- COMMERCIALISATION PART ASSOCIES ANNEE 2023</t>
  </si>
  <si>
    <t>,</t>
  </si>
  <si>
    <t>III-1 D'HUILE</t>
  </si>
  <si>
    <r>
      <t xml:space="preserve">Quantités                     </t>
    </r>
    <r>
      <rPr>
        <b/>
        <i/>
        <sz val="7"/>
        <rFont val="Rockwell"/>
        <family val="1"/>
      </rPr>
      <t>(millions de bls)</t>
    </r>
  </si>
  <si>
    <r>
      <t xml:space="preserve">Prix officiels moyens                   </t>
    </r>
    <r>
      <rPr>
        <b/>
        <i/>
        <sz val="7"/>
        <rFont val="Rockwell"/>
        <family val="1"/>
      </rPr>
      <t>(USD/bbl)</t>
    </r>
  </si>
  <si>
    <r>
      <t xml:space="preserve">Valeur                      </t>
    </r>
    <r>
      <rPr>
        <b/>
        <sz val="7"/>
        <rFont val="Rockwell"/>
        <family val="1"/>
      </rPr>
      <t xml:space="preserve">  </t>
    </r>
    <r>
      <rPr>
        <b/>
        <i/>
        <sz val="7"/>
        <rFont val="Rockwell"/>
        <family val="1"/>
      </rPr>
      <t>(millions de USD)</t>
    </r>
  </si>
  <si>
    <r>
      <t xml:space="preserve">Taux moyen pondéré de change                           </t>
    </r>
    <r>
      <rPr>
        <b/>
        <i/>
        <sz val="10"/>
        <rFont val="Rockwell"/>
        <family val="1"/>
      </rPr>
      <t xml:space="preserve"> </t>
    </r>
    <r>
      <rPr>
        <b/>
        <i/>
        <sz val="7"/>
        <rFont val="Rockwell"/>
        <family val="1"/>
      </rPr>
      <t>(USD/FCFA)</t>
    </r>
  </si>
  <si>
    <r>
      <t xml:space="preserve">Valeur                          </t>
    </r>
    <r>
      <rPr>
        <b/>
        <i/>
        <sz val="7"/>
        <rFont val="Rockwell"/>
        <family val="1"/>
      </rPr>
      <t>(milliards de FCFA)</t>
    </r>
  </si>
  <si>
    <t>III-2  GAZ</t>
  </si>
  <si>
    <t>2 - VENTE DE GAZ A GAZPROM</t>
  </si>
  <si>
    <r>
      <t xml:space="preserve">Prix moyens                               </t>
    </r>
    <r>
      <rPr>
        <b/>
        <sz val="7"/>
        <rFont val="Rockwell"/>
        <family val="1"/>
      </rPr>
      <t xml:space="preserve"> </t>
    </r>
    <r>
      <rPr>
        <b/>
        <i/>
        <sz val="7"/>
        <rFont val="Rockwell"/>
        <family val="1"/>
      </rPr>
      <t>(FCFA/MSCF)</t>
    </r>
  </si>
  <si>
    <r>
      <t xml:space="preserve">Taux de change                           </t>
    </r>
    <r>
      <rPr>
        <b/>
        <i/>
        <sz val="7"/>
        <rFont val="Rockwell"/>
        <family val="1"/>
      </rPr>
      <t xml:space="preserve"> (USD/FCFA)</t>
    </r>
  </si>
  <si>
    <r>
      <t xml:space="preserve">Valeur                       </t>
    </r>
    <r>
      <rPr>
        <b/>
        <i/>
        <sz val="7"/>
        <rFont val="Rockwell"/>
        <family val="1"/>
      </rPr>
      <t>(millions de USD)</t>
    </r>
  </si>
  <si>
    <r>
      <t xml:space="preserve">Quantités *                   </t>
    </r>
    <r>
      <rPr>
        <b/>
        <i/>
        <sz val="7"/>
        <rFont val="Rockwell"/>
        <family val="1"/>
      </rPr>
      <t xml:space="preserve"> (milliards de SCF)</t>
    </r>
  </si>
  <si>
    <r>
      <t xml:space="preserve">Prix moyens                              </t>
    </r>
    <r>
      <rPr>
        <b/>
        <i/>
        <sz val="7"/>
        <rFont val="Rockwell"/>
        <family val="1"/>
      </rPr>
      <t xml:space="preserve">  (USD/MSCF)</t>
    </r>
  </si>
  <si>
    <r>
      <t xml:space="preserve">Valeur                       </t>
    </r>
    <r>
      <rPr>
        <b/>
        <i/>
        <sz val="7"/>
        <rFont val="Rockwell"/>
        <family val="1"/>
      </rPr>
      <t xml:space="preserve"> (milliards de FCFA)</t>
    </r>
  </si>
  <si>
    <r>
      <t xml:space="preserve">Valeur                    </t>
    </r>
    <r>
      <rPr>
        <b/>
        <i/>
        <sz val="7"/>
        <rFont val="Rockwell"/>
        <family val="1"/>
      </rPr>
      <t xml:space="preserve">   (millions de USD)</t>
    </r>
  </si>
  <si>
    <t>III-3  GPL</t>
  </si>
  <si>
    <t>VENTE DE GAZ GPL A ETAT</t>
  </si>
  <si>
    <r>
      <t xml:space="preserve">Valeur                      </t>
    </r>
    <r>
      <rPr>
        <b/>
        <i/>
        <sz val="7"/>
        <rFont val="Rockwell"/>
        <family val="1"/>
      </rPr>
      <t xml:space="preserve"> (millions de USD)</t>
    </r>
  </si>
  <si>
    <t>IV- DEPENSES TOTALES ANNEE 2023</t>
  </si>
  <si>
    <t>(Quote-part SNH )</t>
  </si>
  <si>
    <t xml:space="preserve">IV-1 DEPENSES ASSOCIATIVES </t>
  </si>
  <si>
    <t>(millions de dollars US/ milliards de FCFA)</t>
  </si>
  <si>
    <t>DISSONI NORD</t>
  </si>
  <si>
    <r>
      <t xml:space="preserve">TOTAL      </t>
    </r>
    <r>
      <rPr>
        <b/>
        <i/>
        <sz val="7"/>
        <rFont val="Rockwell"/>
        <family val="1"/>
      </rPr>
      <t>(millions de USD)</t>
    </r>
  </si>
  <si>
    <r>
      <t xml:space="preserve">TOTAL     </t>
    </r>
    <r>
      <rPr>
        <b/>
        <i/>
        <sz val="7"/>
        <rFont val="Rockwell"/>
        <family val="1"/>
      </rPr>
      <t>(milliards de FCFA)</t>
    </r>
  </si>
  <si>
    <r>
      <t>1</t>
    </r>
    <r>
      <rPr>
        <b/>
        <vertAlign val="superscript"/>
        <sz val="12"/>
        <rFont val="Rockwell"/>
        <family val="1"/>
      </rPr>
      <t>er</t>
    </r>
    <r>
      <rPr>
        <b/>
        <sz val="12"/>
        <rFont val="Rockwell"/>
        <family val="1"/>
      </rPr>
      <t xml:space="preserve"> Trimestre</t>
    </r>
  </si>
  <si>
    <r>
      <t>3</t>
    </r>
    <r>
      <rPr>
        <b/>
        <vertAlign val="superscript"/>
        <sz val="12"/>
        <rFont val="Rockwell"/>
        <family val="1"/>
      </rPr>
      <t>ème</t>
    </r>
    <r>
      <rPr>
        <b/>
        <sz val="12"/>
        <rFont val="Rockwell"/>
        <family val="1"/>
      </rPr>
      <t xml:space="preserve"> Trimestre</t>
    </r>
  </si>
  <si>
    <t xml:space="preserve">IV-2 ENGAGEMENTS GAZIERS </t>
  </si>
  <si>
    <t xml:space="preserve">IV-3 AUTRES ENGAGEMENTS </t>
  </si>
  <si>
    <t>(milliards de FCFA)</t>
  </si>
  <si>
    <t xml:space="preserve">Montants </t>
  </si>
  <si>
    <t>Montants</t>
  </si>
  <si>
    <t>V- SOLDE TRANSFERABLE ANNEE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</si>
</sst>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€_-;\-* #,##0.00\ _€_-;_-* &quot;-&quot;??\ _€_-;_-@_-"/>
    <numFmt numFmtId="165" formatCode="0.000"/>
    <numFmt numFmtId="166" formatCode="#,##0.000"/>
    <numFmt numFmtId="167" formatCode="#,##0.000_ ;\-#,##0.000\ "/>
    <numFmt numFmtId="168" formatCode="_-* #,##0.000\ _€_-;\-* #,##0.000\ _€_-;_-* &quot;-&quot;??\ _€_-;_-@_-"/>
    <numFmt numFmtId="169" formatCode="_-* #,##0.000\ _€_-;\-* #,##0.000\ _€_-;_-* &quot;-&quot;???\ _€_-;_-@_-"/>
  </numFmts>
  <fonts count="4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Rockwell"/>
      <family val="1"/>
    </font>
    <font>
      <b/>
      <i/>
      <sz val="12"/>
      <name val="Rockwell"/>
      <family val="1"/>
    </font>
    <font>
      <b/>
      <i/>
      <vertAlign val="superscript"/>
      <sz val="12"/>
      <name val="Rockwell"/>
      <family val="1"/>
    </font>
    <font>
      <b/>
      <i/>
      <vertAlign val="superscript"/>
      <sz val="11"/>
      <name val="Rockwell"/>
      <family val="1"/>
    </font>
    <font>
      <b/>
      <i/>
      <sz val="12"/>
      <color rgb="FF0000FF"/>
      <name val="Rockwell"/>
      <family val="1"/>
    </font>
    <font>
      <b/>
      <sz val="16"/>
      <name val="Rockwell"/>
      <family val="1"/>
    </font>
    <font>
      <b/>
      <u/>
      <sz val="16"/>
      <color rgb="FF0000FF"/>
      <name val="Rockwell"/>
      <family val="1"/>
    </font>
    <font>
      <b/>
      <sz val="10"/>
      <name val="Rockwell"/>
      <family val="1"/>
    </font>
    <font>
      <b/>
      <vertAlign val="superscript"/>
      <sz val="10"/>
      <name val="Rockwell"/>
      <family val="1"/>
    </font>
    <font>
      <b/>
      <i/>
      <sz val="8"/>
      <name val="Rockwell"/>
      <family val="1"/>
    </font>
    <font>
      <b/>
      <i/>
      <sz val="7"/>
      <name val="Rockwell"/>
      <family val="1"/>
    </font>
    <font>
      <b/>
      <sz val="11"/>
      <name val="Rockwell"/>
      <family val="1"/>
    </font>
    <font>
      <b/>
      <sz val="12"/>
      <name val="Rockwell"/>
      <family val="1"/>
    </font>
    <font>
      <b/>
      <sz val="12"/>
      <color rgb="FFFFFFFF"/>
      <name val="Rockwell"/>
      <family val="1"/>
    </font>
    <font>
      <b/>
      <sz val="10"/>
      <color rgb="FFFFFFFF"/>
      <name val="Rockwell"/>
      <family val="1"/>
    </font>
    <font>
      <b/>
      <sz val="12"/>
      <color rgb="FFDBDBDB"/>
      <name val="Rockwell"/>
      <family val="1"/>
    </font>
    <font>
      <sz val="12"/>
      <name val="Rockwell"/>
      <family val="1"/>
    </font>
    <font>
      <sz val="9"/>
      <name val="Rockwell"/>
      <family val="1"/>
    </font>
    <font>
      <sz val="10"/>
      <name val="Rockwell"/>
      <family val="1"/>
    </font>
    <font>
      <b/>
      <u/>
      <sz val="12"/>
      <color rgb="FF0000FF"/>
      <name val="Rockwell"/>
      <family val="1"/>
    </font>
    <font>
      <i/>
      <sz val="10"/>
      <color rgb="FF1B1E25"/>
      <name val="Rockwell"/>
      <family val="1"/>
    </font>
    <font>
      <b/>
      <sz val="9"/>
      <name val="Rockwell"/>
      <family val="1"/>
    </font>
    <font>
      <b/>
      <i/>
      <sz val="10"/>
      <name val="Rockwell"/>
      <family val="1"/>
    </font>
    <font>
      <b/>
      <vertAlign val="superscript"/>
      <sz val="12"/>
      <name val="Rockwell"/>
      <family val="1"/>
    </font>
    <font>
      <b/>
      <sz val="15"/>
      <name val="Rockwell"/>
      <family val="1"/>
    </font>
    <font>
      <b/>
      <sz val="15"/>
      <color rgb="FF0000FF"/>
      <name val="Rockwell"/>
      <family val="1"/>
    </font>
    <font>
      <i/>
      <sz val="9"/>
      <name val="Rockwell"/>
      <family val="1"/>
    </font>
    <font>
      <b/>
      <sz val="13.5"/>
      <name val="Rockwell"/>
      <family val="1"/>
    </font>
    <font>
      <b/>
      <sz val="16"/>
      <color rgb="FFFF0000"/>
      <name val="Rockwell"/>
      <family val="1"/>
    </font>
    <font>
      <b/>
      <i/>
      <sz val="9"/>
      <name val="Rockwell"/>
      <family val="1"/>
    </font>
    <font>
      <sz val="10"/>
      <color rgb="FFFF0000"/>
      <name val="Rockwell"/>
      <family val="1"/>
    </font>
    <font>
      <b/>
      <sz val="16"/>
      <color rgb="FF0000FF"/>
      <name val="Rockwell"/>
      <family val="1"/>
    </font>
    <font>
      <b/>
      <sz val="14"/>
      <name val="Rockwell"/>
      <family val="1"/>
    </font>
    <font>
      <b/>
      <sz val="20"/>
      <color rgb="FF0000FF"/>
      <name val="Rockwell"/>
      <family val="1"/>
    </font>
    <font>
      <b/>
      <i/>
      <sz val="9"/>
      <color rgb="FF0000FF"/>
      <name val="Rockwell"/>
      <family val="1"/>
    </font>
    <font>
      <b/>
      <i/>
      <sz val="11"/>
      <color rgb="FF0000FF"/>
      <name val="Rockwell"/>
      <family val="1"/>
    </font>
    <font>
      <b/>
      <sz val="14"/>
      <color rgb="FF0000FF"/>
      <name val="Rockwell"/>
      <family val="1"/>
    </font>
    <font>
      <b/>
      <sz val="12"/>
      <color rgb="FF0000FF"/>
      <name val="Rockwell"/>
      <family val="1"/>
    </font>
    <font>
      <b/>
      <i/>
      <sz val="11"/>
      <name val="Rockwell"/>
      <family val="1"/>
    </font>
    <font>
      <b/>
      <sz val="7"/>
      <name val="Rockwell"/>
      <family val="1"/>
    </font>
    <font>
      <b/>
      <sz val="12"/>
      <color rgb="FFFF0000"/>
      <name val="Rockwell"/>
      <family val="1"/>
    </font>
    <font>
      <b/>
      <sz val="8"/>
      <name val="Rockwell"/>
      <family val="1"/>
    </font>
    <font>
      <b/>
      <sz val="15"/>
      <color rgb="FFFF0000"/>
      <name val="Rockwell"/>
      <family val="1"/>
    </font>
    <font>
      <b/>
      <i/>
      <sz val="10"/>
      <color rgb="FF0000FF"/>
      <name val="Rockwell"/>
      <family val="1"/>
    </font>
  </fonts>
  <fills count="9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CCCCFF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CCCCFF"/>
      </patternFill>
    </fill>
    <fill>
      <patternFill patternType="solid">
        <fgColor rgb="FFFFFFFF"/>
        <bgColor rgb="FF000000"/>
      </patternFill>
    </fill>
  </fills>
  <borders count="18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double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double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545">
    <xf numFmtId="0" fontId="0" fillId="0" borderId="0" xfId="0"/>
    <xf numFmtId="0" fontId="6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9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9" fillId="4" borderId="17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19" xfId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 wrapText="1"/>
    </xf>
    <xf numFmtId="0" fontId="9" fillId="4" borderId="21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left" vertical="center" wrapText="1"/>
    </xf>
    <xf numFmtId="165" fontId="14" fillId="0" borderId="24" xfId="1" applyNumberFormat="1" applyFont="1" applyFill="1" applyBorder="1" applyAlignment="1">
      <alignment horizontal="right" vertical="center"/>
    </xf>
    <xf numFmtId="165" fontId="14" fillId="5" borderId="25" xfId="1" applyNumberFormat="1" applyFont="1" applyFill="1" applyBorder="1" applyAlignment="1">
      <alignment horizontal="right" vertical="center" wrapText="1"/>
    </xf>
    <xf numFmtId="165" fontId="14" fillId="5" borderId="26" xfId="1" applyNumberFormat="1" applyFont="1" applyFill="1" applyBorder="1" applyAlignment="1">
      <alignment horizontal="right" vertical="center" wrapText="1"/>
    </xf>
    <xf numFmtId="166" fontId="14" fillId="0" borderId="27" xfId="1" applyNumberFormat="1" applyFont="1" applyFill="1" applyBorder="1" applyAlignment="1">
      <alignment horizontal="right" vertical="center"/>
    </xf>
    <xf numFmtId="165" fontId="9" fillId="5" borderId="25" xfId="1" applyNumberFormat="1" applyFont="1" applyFill="1" applyBorder="1" applyAlignment="1">
      <alignment horizontal="right" vertical="center" wrapText="1"/>
    </xf>
    <xf numFmtId="165" fontId="9" fillId="5" borderId="23" xfId="1" applyNumberFormat="1" applyFont="1" applyFill="1" applyBorder="1" applyAlignment="1">
      <alignment horizontal="right" vertical="center" wrapText="1"/>
    </xf>
    <xf numFmtId="165" fontId="15" fillId="0" borderId="24" xfId="1" applyNumberFormat="1" applyFont="1" applyFill="1" applyBorder="1" applyAlignment="1">
      <alignment horizontal="right" vertical="center"/>
    </xf>
    <xf numFmtId="165" fontId="15" fillId="5" borderId="25" xfId="1" applyNumberFormat="1" applyFont="1" applyFill="1" applyBorder="1" applyAlignment="1">
      <alignment horizontal="right" vertical="center" wrapText="1"/>
    </xf>
    <xf numFmtId="165" fontId="15" fillId="5" borderId="26" xfId="1" applyNumberFormat="1" applyFont="1" applyFill="1" applyBorder="1" applyAlignment="1">
      <alignment horizontal="right" vertical="center" wrapText="1"/>
    </xf>
    <xf numFmtId="167" fontId="15" fillId="0" borderId="28" xfId="2" applyNumberFormat="1" applyFont="1" applyFill="1" applyBorder="1" applyAlignment="1">
      <alignment horizontal="right" vertical="center"/>
    </xf>
    <xf numFmtId="165" fontId="15" fillId="5" borderId="29" xfId="1" applyNumberFormat="1" applyFont="1" applyFill="1" applyBorder="1" applyAlignment="1">
      <alignment horizontal="right" vertical="center" wrapText="1"/>
    </xf>
    <xf numFmtId="165" fontId="15" fillId="5" borderId="30" xfId="1" applyNumberFormat="1" applyFont="1" applyFill="1" applyBorder="1" applyAlignment="1">
      <alignment horizontal="right" vertical="center" wrapText="1"/>
    </xf>
    <xf numFmtId="0" fontId="13" fillId="0" borderId="31" xfId="1" applyFont="1" applyFill="1" applyBorder="1" applyAlignment="1">
      <alignment horizontal="left" vertical="center" wrapText="1"/>
    </xf>
    <xf numFmtId="165" fontId="14" fillId="0" borderId="32" xfId="1" applyNumberFormat="1" applyFont="1" applyFill="1" applyBorder="1" applyAlignment="1">
      <alignment horizontal="right" vertical="center"/>
    </xf>
    <xf numFmtId="165" fontId="14" fillId="5" borderId="33" xfId="1" applyNumberFormat="1" applyFont="1" applyFill="1" applyBorder="1" applyAlignment="1">
      <alignment horizontal="right" vertical="center" wrapText="1"/>
    </xf>
    <xf numFmtId="165" fontId="14" fillId="5" borderId="34" xfId="1" applyNumberFormat="1" applyFont="1" applyFill="1" applyBorder="1" applyAlignment="1">
      <alignment horizontal="right" vertical="center" wrapText="1"/>
    </xf>
    <xf numFmtId="165" fontId="9" fillId="5" borderId="33" xfId="1" applyNumberFormat="1" applyFont="1" applyFill="1" applyBorder="1" applyAlignment="1">
      <alignment horizontal="right" vertical="center" wrapText="1"/>
    </xf>
    <xf numFmtId="165" fontId="9" fillId="5" borderId="31" xfId="1" applyNumberFormat="1" applyFont="1" applyFill="1" applyBorder="1" applyAlignment="1">
      <alignment horizontal="right" vertical="center" wrapText="1"/>
    </xf>
    <xf numFmtId="165" fontId="15" fillId="5" borderId="33" xfId="1" applyNumberFormat="1" applyFont="1" applyFill="1" applyBorder="1" applyAlignment="1">
      <alignment horizontal="right" vertical="center" wrapText="1"/>
    </xf>
    <xf numFmtId="165" fontId="15" fillId="5" borderId="34" xfId="1" applyNumberFormat="1" applyFont="1" applyFill="1" applyBorder="1" applyAlignment="1">
      <alignment horizontal="right" vertical="center" wrapText="1"/>
    </xf>
    <xf numFmtId="167" fontId="15" fillId="0" borderId="35" xfId="2" applyNumberFormat="1" applyFont="1" applyFill="1" applyBorder="1" applyAlignment="1">
      <alignment horizontal="right" vertical="center"/>
    </xf>
    <xf numFmtId="165" fontId="15" fillId="5" borderId="36" xfId="1" applyNumberFormat="1" applyFont="1" applyFill="1" applyBorder="1" applyAlignment="1">
      <alignment horizontal="right" vertical="center" wrapText="1"/>
    </xf>
    <xf numFmtId="165" fontId="15" fillId="5" borderId="37" xfId="1" applyNumberFormat="1" applyFont="1" applyFill="1" applyBorder="1" applyAlignment="1">
      <alignment horizontal="right" vertical="center" wrapText="1"/>
    </xf>
    <xf numFmtId="0" fontId="13" fillId="0" borderId="41" xfId="1" applyFont="1" applyFill="1" applyBorder="1" applyAlignment="1">
      <alignment horizontal="left" vertical="center" wrapText="1"/>
    </xf>
    <xf numFmtId="165" fontId="14" fillId="0" borderId="44" xfId="1" applyNumberFormat="1" applyFont="1" applyFill="1" applyBorder="1" applyAlignment="1">
      <alignment horizontal="right" vertical="center"/>
    </xf>
    <xf numFmtId="165" fontId="14" fillId="0" borderId="33" xfId="1" applyNumberFormat="1" applyFont="1" applyFill="1" applyBorder="1" applyAlignment="1">
      <alignment horizontal="right" vertical="center"/>
    </xf>
    <xf numFmtId="165" fontId="14" fillId="0" borderId="34" xfId="1" applyNumberFormat="1" applyFont="1" applyFill="1" applyBorder="1" applyAlignment="1">
      <alignment horizontal="right" vertical="center"/>
    </xf>
    <xf numFmtId="165" fontId="14" fillId="0" borderId="31" xfId="1" applyNumberFormat="1" applyFont="1" applyFill="1" applyBorder="1" applyAlignment="1">
      <alignment horizontal="right" vertical="center"/>
    </xf>
    <xf numFmtId="165" fontId="15" fillId="0" borderId="33" xfId="1" applyNumberFormat="1" applyFont="1" applyFill="1" applyBorder="1" applyAlignment="1">
      <alignment horizontal="right" vertical="center"/>
    </xf>
    <xf numFmtId="165" fontId="15" fillId="0" borderId="34" xfId="1" applyNumberFormat="1" applyFont="1" applyFill="1" applyBorder="1" applyAlignment="1">
      <alignment horizontal="right" vertical="center"/>
    </xf>
    <xf numFmtId="167" fontId="15" fillId="0" borderId="45" xfId="2" applyNumberFormat="1" applyFont="1" applyFill="1" applyBorder="1" applyAlignment="1">
      <alignment horizontal="right" vertical="center"/>
    </xf>
    <xf numFmtId="167" fontId="15" fillId="0" borderId="36" xfId="2" applyNumberFormat="1" applyFont="1" applyFill="1" applyBorder="1" applyAlignment="1">
      <alignment horizontal="right" vertical="center"/>
    </xf>
    <xf numFmtId="167" fontId="15" fillId="0" borderId="46" xfId="2" applyNumberFormat="1" applyFont="1" applyFill="1" applyBorder="1" applyAlignment="1">
      <alignment horizontal="right" vertical="center"/>
    </xf>
    <xf numFmtId="0" fontId="13" fillId="4" borderId="38" xfId="1" applyFont="1" applyFill="1" applyBorder="1" applyAlignment="1">
      <alignment horizontal="left" vertical="center" wrapText="1"/>
    </xf>
    <xf numFmtId="165" fontId="14" fillId="5" borderId="31" xfId="1" applyNumberFormat="1" applyFont="1" applyFill="1" applyBorder="1" applyAlignment="1">
      <alignment horizontal="right" vertical="center" wrapText="1"/>
    </xf>
    <xf numFmtId="165" fontId="16" fillId="5" borderId="34" xfId="1" applyNumberFormat="1" applyFont="1" applyFill="1" applyBorder="1" applyAlignment="1">
      <alignment horizontal="right" vertical="center" wrapText="1"/>
    </xf>
    <xf numFmtId="166" fontId="15" fillId="5" borderId="46" xfId="1" applyNumberFormat="1" applyFont="1" applyFill="1" applyBorder="1" applyAlignment="1">
      <alignment horizontal="right" vertical="center" wrapText="1"/>
    </xf>
    <xf numFmtId="0" fontId="13" fillId="4" borderId="22" xfId="1" applyFont="1" applyFill="1" applyBorder="1" applyAlignment="1">
      <alignment horizontal="left" vertical="center" wrapText="1"/>
    </xf>
    <xf numFmtId="0" fontId="13" fillId="0" borderId="47" xfId="1" applyFont="1" applyFill="1" applyBorder="1" applyAlignment="1">
      <alignment horizontal="left" vertical="center" wrapText="1"/>
    </xf>
    <xf numFmtId="165" fontId="14" fillId="5" borderId="48" xfId="1" applyNumberFormat="1" applyFont="1" applyFill="1" applyBorder="1" applyAlignment="1">
      <alignment horizontal="right" vertical="center" wrapText="1"/>
    </xf>
    <xf numFmtId="165" fontId="14" fillId="5" borderId="49" xfId="1" applyNumberFormat="1" applyFont="1" applyFill="1" applyBorder="1" applyAlignment="1">
      <alignment horizontal="right" vertical="center" wrapText="1"/>
    </xf>
    <xf numFmtId="165" fontId="14" fillId="5" borderId="47" xfId="1" applyNumberFormat="1" applyFont="1" applyFill="1" applyBorder="1" applyAlignment="1">
      <alignment horizontal="right" vertical="center" wrapText="1"/>
    </xf>
    <xf numFmtId="165" fontId="15" fillId="5" borderId="48" xfId="1" applyNumberFormat="1" applyFont="1" applyFill="1" applyBorder="1" applyAlignment="1">
      <alignment horizontal="right" vertical="center" wrapText="1"/>
    </xf>
    <xf numFmtId="165" fontId="15" fillId="5" borderId="49" xfId="1" applyNumberFormat="1" applyFont="1" applyFill="1" applyBorder="1" applyAlignment="1">
      <alignment horizontal="right" vertical="center" wrapText="1"/>
    </xf>
    <xf numFmtId="166" fontId="15" fillId="5" borderId="50" xfId="1" applyNumberFormat="1" applyFont="1" applyFill="1" applyBorder="1" applyAlignment="1">
      <alignment horizontal="right" vertical="center" wrapText="1"/>
    </xf>
    <xf numFmtId="166" fontId="15" fillId="5" borderId="51" xfId="1" applyNumberFormat="1" applyFont="1" applyFill="1" applyBorder="1" applyAlignment="1">
      <alignment horizontal="right" vertical="center" wrapText="1"/>
    </xf>
    <xf numFmtId="167" fontId="14" fillId="6" borderId="54" xfId="2" applyNumberFormat="1" applyFont="1" applyFill="1" applyBorder="1" applyAlignment="1">
      <alignment horizontal="right" vertical="center"/>
    </xf>
    <xf numFmtId="167" fontId="14" fillId="6" borderId="55" xfId="2" applyNumberFormat="1" applyFont="1" applyFill="1" applyBorder="1" applyAlignment="1">
      <alignment horizontal="right" vertical="center"/>
    </xf>
    <xf numFmtId="167" fontId="14" fillId="6" borderId="56" xfId="2" applyNumberFormat="1" applyFont="1" applyFill="1" applyBorder="1" applyAlignment="1">
      <alignment horizontal="right" vertical="center"/>
    </xf>
    <xf numFmtId="167" fontId="17" fillId="6" borderId="54" xfId="2" applyNumberFormat="1" applyFont="1" applyFill="1" applyBorder="1" applyAlignment="1">
      <alignment horizontal="right" vertical="center"/>
    </xf>
    <xf numFmtId="167" fontId="17" fillId="6" borderId="55" xfId="2" applyNumberFormat="1" applyFont="1" applyFill="1" applyBorder="1" applyAlignment="1">
      <alignment horizontal="right" vertical="center"/>
    </xf>
    <xf numFmtId="167" fontId="17" fillId="6" borderId="56" xfId="2" applyNumberFormat="1" applyFont="1" applyFill="1" applyBorder="1" applyAlignment="1">
      <alignment horizontal="right" vertical="center"/>
    </xf>
    <xf numFmtId="167" fontId="17" fillId="6" borderId="57" xfId="2" applyNumberFormat="1" applyFont="1" applyFill="1" applyBorder="1" applyAlignment="1">
      <alignment horizontal="right" vertical="center"/>
    </xf>
    <xf numFmtId="166" fontId="17" fillId="6" borderId="55" xfId="2" applyNumberFormat="1" applyFont="1" applyFill="1" applyBorder="1" applyAlignment="1">
      <alignment horizontal="right" vertical="center"/>
    </xf>
    <xf numFmtId="166" fontId="17" fillId="6" borderId="58" xfId="2" applyNumberFormat="1" applyFont="1" applyFill="1" applyBorder="1" applyAlignment="1">
      <alignment horizontal="right" vertical="center"/>
    </xf>
    <xf numFmtId="0" fontId="14" fillId="7" borderId="0" xfId="1" applyFont="1" applyFill="1" applyBorder="1" applyAlignment="1">
      <alignment vertical="center" wrapText="1"/>
    </xf>
    <xf numFmtId="0" fontId="18" fillId="8" borderId="0" xfId="1" applyFont="1" applyFill="1" applyBorder="1" applyAlignment="1">
      <alignment horizontal="left" vertical="center" wrapText="1"/>
    </xf>
    <xf numFmtId="165" fontId="9" fillId="8" borderId="0" xfId="1" applyNumberFormat="1" applyFont="1" applyFill="1" applyBorder="1" applyAlignment="1">
      <alignment horizontal="right" vertical="center" wrapText="1"/>
    </xf>
    <xf numFmtId="166" fontId="9" fillId="8" borderId="0" xfId="1" applyNumberFormat="1" applyFont="1" applyFill="1" applyBorder="1" applyAlignment="1">
      <alignment horizontal="right" vertical="center"/>
    </xf>
    <xf numFmtId="166" fontId="14" fillId="8" borderId="0" xfId="1" applyNumberFormat="1" applyFont="1" applyFill="1" applyBorder="1" applyAlignment="1">
      <alignment horizontal="right" vertical="center"/>
    </xf>
    <xf numFmtId="0" fontId="19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165" fontId="20" fillId="0" borderId="0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vertical="center"/>
    </xf>
    <xf numFmtId="0" fontId="13" fillId="0" borderId="26" xfId="1" applyFont="1" applyFill="1" applyBorder="1" applyAlignment="1">
      <alignment horizontal="left" vertical="center" wrapText="1"/>
    </xf>
    <xf numFmtId="167" fontId="14" fillId="0" borderId="61" xfId="2" applyNumberFormat="1" applyFont="1" applyFill="1" applyBorder="1" applyAlignment="1">
      <alignment vertical="center"/>
    </xf>
    <xf numFmtId="167" fontId="9" fillId="5" borderId="27" xfId="2" applyNumberFormat="1" applyFont="1" applyFill="1" applyBorder="1" applyAlignment="1">
      <alignment horizontal="right" vertical="center" wrapText="1"/>
    </xf>
    <xf numFmtId="167" fontId="9" fillId="5" borderId="26" xfId="2" applyNumberFormat="1" applyFont="1" applyFill="1" applyBorder="1" applyAlignment="1">
      <alignment horizontal="right" vertical="center" wrapText="1"/>
    </xf>
    <xf numFmtId="167" fontId="14" fillId="0" borderId="27" xfId="2" applyNumberFormat="1" applyFont="1" applyFill="1" applyBorder="1" applyAlignment="1">
      <alignment vertical="center"/>
    </xf>
    <xf numFmtId="168" fontId="9" fillId="5" borderId="25" xfId="2" applyNumberFormat="1" applyFont="1" applyFill="1" applyBorder="1" applyAlignment="1">
      <alignment horizontal="right" vertical="center" wrapText="1"/>
    </xf>
    <xf numFmtId="168" fontId="9" fillId="5" borderId="62" xfId="2" applyNumberFormat="1" applyFont="1" applyFill="1" applyBorder="1" applyAlignment="1">
      <alignment horizontal="right" vertical="center" wrapText="1"/>
    </xf>
    <xf numFmtId="167" fontId="15" fillId="0" borderId="61" xfId="2" applyNumberFormat="1" applyFont="1" applyFill="1" applyBorder="1" applyAlignment="1">
      <alignment vertical="center"/>
    </xf>
    <xf numFmtId="167" fontId="16" fillId="5" borderId="27" xfId="2" applyNumberFormat="1" applyFont="1" applyFill="1" applyBorder="1" applyAlignment="1">
      <alignment horizontal="right" vertical="center" wrapText="1"/>
    </xf>
    <xf numFmtId="167" fontId="16" fillId="5" borderId="26" xfId="2" applyNumberFormat="1" applyFont="1" applyFill="1" applyBorder="1" applyAlignment="1">
      <alignment horizontal="right" vertical="center" wrapText="1"/>
    </xf>
    <xf numFmtId="167" fontId="15" fillId="0" borderId="27" xfId="2" applyNumberFormat="1" applyFont="1" applyFill="1" applyBorder="1" applyAlignment="1">
      <alignment vertical="center"/>
    </xf>
    <xf numFmtId="167" fontId="16" fillId="5" borderId="25" xfId="2" applyNumberFormat="1" applyFont="1" applyFill="1" applyBorder="1" applyAlignment="1">
      <alignment horizontal="right" vertical="center" wrapText="1"/>
    </xf>
    <xf numFmtId="167" fontId="16" fillId="5" borderId="23" xfId="2" applyNumberFormat="1" applyFont="1" applyFill="1" applyBorder="1" applyAlignment="1">
      <alignment horizontal="right" vertical="center" wrapText="1"/>
    </xf>
    <xf numFmtId="0" fontId="13" fillId="0" borderId="34" xfId="1" applyFont="1" applyFill="1" applyBorder="1" applyAlignment="1">
      <alignment horizontal="left" vertical="center" wrapText="1"/>
    </xf>
    <xf numFmtId="167" fontId="14" fillId="0" borderId="63" xfId="2" applyNumberFormat="1" applyFont="1" applyFill="1" applyBorder="1" applyAlignment="1">
      <alignment vertical="center"/>
    </xf>
    <xf numFmtId="167" fontId="9" fillId="5" borderId="64" xfId="2" applyNumberFormat="1" applyFont="1" applyFill="1" applyBorder="1" applyAlignment="1">
      <alignment horizontal="right" vertical="center" wrapText="1"/>
    </xf>
    <xf numFmtId="167" fontId="9" fillId="5" borderId="34" xfId="2" applyNumberFormat="1" applyFont="1" applyFill="1" applyBorder="1" applyAlignment="1">
      <alignment horizontal="right" vertical="center" wrapText="1"/>
    </xf>
    <xf numFmtId="167" fontId="14" fillId="0" borderId="64" xfId="2" applyNumberFormat="1" applyFont="1" applyFill="1" applyBorder="1" applyAlignment="1">
      <alignment vertical="center"/>
    </xf>
    <xf numFmtId="168" fontId="9" fillId="5" borderId="33" xfId="2" applyNumberFormat="1" applyFont="1" applyFill="1" applyBorder="1" applyAlignment="1">
      <alignment horizontal="right" vertical="center" wrapText="1"/>
    </xf>
    <xf numFmtId="168" fontId="9" fillId="5" borderId="65" xfId="2" applyNumberFormat="1" applyFont="1" applyFill="1" applyBorder="1" applyAlignment="1">
      <alignment horizontal="right" vertical="center" wrapText="1"/>
    </xf>
    <xf numFmtId="167" fontId="16" fillId="5" borderId="64" xfId="2" applyNumberFormat="1" applyFont="1" applyFill="1" applyBorder="1" applyAlignment="1">
      <alignment horizontal="right" vertical="center" wrapText="1"/>
    </xf>
    <xf numFmtId="167" fontId="16" fillId="5" borderId="34" xfId="2" applyNumberFormat="1" applyFont="1" applyFill="1" applyBorder="1" applyAlignment="1">
      <alignment horizontal="right" vertical="center" wrapText="1"/>
    </xf>
    <xf numFmtId="167" fontId="16" fillId="5" borderId="33" xfId="2" applyNumberFormat="1" applyFont="1" applyFill="1" applyBorder="1" applyAlignment="1">
      <alignment horizontal="right" vertical="center" wrapText="1"/>
    </xf>
    <xf numFmtId="167" fontId="16" fillId="5" borderId="31" xfId="2" applyNumberFormat="1" applyFont="1" applyFill="1" applyBorder="1" applyAlignment="1">
      <alignment horizontal="right" vertical="center" wrapText="1"/>
    </xf>
    <xf numFmtId="167" fontId="14" fillId="0" borderId="66" xfId="2" applyNumberFormat="1" applyFont="1" applyFill="1" applyBorder="1" applyAlignment="1">
      <alignment vertical="center"/>
    </xf>
    <xf numFmtId="167" fontId="14" fillId="0" borderId="67" xfId="2" applyNumberFormat="1" applyFont="1" applyFill="1" applyBorder="1" applyAlignment="1">
      <alignment vertical="center"/>
    </xf>
    <xf numFmtId="167" fontId="14" fillId="0" borderId="64" xfId="2" applyNumberFormat="1" applyFont="1" applyFill="1" applyBorder="1" applyAlignment="1">
      <alignment horizontal="right" vertical="center"/>
    </xf>
    <xf numFmtId="167" fontId="14" fillId="0" borderId="34" xfId="2" applyNumberFormat="1" applyFont="1" applyFill="1" applyBorder="1" applyAlignment="1">
      <alignment horizontal="right" vertical="center"/>
    </xf>
    <xf numFmtId="167" fontId="14" fillId="0" borderId="33" xfId="2" applyNumberFormat="1" applyFont="1" applyFill="1" applyBorder="1" applyAlignment="1">
      <alignment horizontal="right" vertical="center"/>
    </xf>
    <xf numFmtId="167" fontId="14" fillId="0" borderId="65" xfId="2" applyNumberFormat="1" applyFont="1" applyFill="1" applyBorder="1" applyAlignment="1">
      <alignment horizontal="right" vertical="center"/>
    </xf>
    <xf numFmtId="167" fontId="15" fillId="0" borderId="64" xfId="2" applyNumberFormat="1" applyFont="1" applyFill="1" applyBorder="1" applyAlignment="1">
      <alignment horizontal="right" vertical="center"/>
    </xf>
    <xf numFmtId="167" fontId="15" fillId="0" borderId="34" xfId="2" applyNumberFormat="1" applyFont="1" applyFill="1" applyBorder="1" applyAlignment="1">
      <alignment horizontal="right" vertical="center"/>
    </xf>
    <xf numFmtId="167" fontId="15" fillId="0" borderId="33" xfId="2" applyNumberFormat="1" applyFont="1" applyFill="1" applyBorder="1" applyAlignment="1">
      <alignment horizontal="right" vertical="center"/>
    </xf>
    <xf numFmtId="167" fontId="15" fillId="0" borderId="68" xfId="2" applyNumberFormat="1" applyFont="1" applyFill="1" applyBorder="1" applyAlignment="1">
      <alignment horizontal="right" vertical="center"/>
    </xf>
    <xf numFmtId="0" fontId="13" fillId="0" borderId="69" xfId="1" applyFont="1" applyFill="1" applyBorder="1" applyAlignment="1">
      <alignment horizontal="left" vertical="center" wrapText="1"/>
    </xf>
    <xf numFmtId="167" fontId="14" fillId="5" borderId="34" xfId="2" applyNumberFormat="1" applyFont="1" applyFill="1" applyBorder="1" applyAlignment="1">
      <alignment horizontal="right" vertical="center" wrapText="1"/>
    </xf>
    <xf numFmtId="167" fontId="14" fillId="5" borderId="65" xfId="2" applyNumberFormat="1" applyFont="1" applyFill="1" applyBorder="1" applyAlignment="1">
      <alignment horizontal="right" vertical="center" wrapText="1"/>
    </xf>
    <xf numFmtId="167" fontId="15" fillId="5" borderId="34" xfId="2" applyNumberFormat="1" applyFont="1" applyFill="1" applyBorder="1" applyAlignment="1">
      <alignment horizontal="right" vertical="center" wrapText="1"/>
    </xf>
    <xf numFmtId="167" fontId="16" fillId="5" borderId="41" xfId="2" applyNumberFormat="1" applyFont="1" applyFill="1" applyBorder="1" applyAlignment="1">
      <alignment horizontal="right" vertical="center" wrapText="1"/>
    </xf>
    <xf numFmtId="0" fontId="13" fillId="0" borderId="70" xfId="1" applyFont="1" applyFill="1" applyBorder="1" applyAlignment="1">
      <alignment horizontal="left" vertical="center" wrapText="1"/>
    </xf>
    <xf numFmtId="165" fontId="14" fillId="0" borderId="66" xfId="1" applyNumberFormat="1" applyFont="1" applyFill="1" applyBorder="1" applyAlignment="1">
      <alignment horizontal="right" vertical="center"/>
    </xf>
    <xf numFmtId="167" fontId="14" fillId="5" borderId="71" xfId="2" applyNumberFormat="1" applyFont="1" applyFill="1" applyBorder="1" applyAlignment="1">
      <alignment horizontal="right" vertical="center" wrapText="1"/>
    </xf>
    <xf numFmtId="167" fontId="14" fillId="5" borderId="49" xfId="2" applyNumberFormat="1" applyFont="1" applyFill="1" applyBorder="1" applyAlignment="1">
      <alignment horizontal="right" vertical="center" wrapText="1"/>
    </xf>
    <xf numFmtId="165" fontId="14" fillId="0" borderId="71" xfId="1" applyNumberFormat="1" applyFont="1" applyFill="1" applyBorder="1" applyAlignment="1">
      <alignment horizontal="right" vertical="center"/>
    </xf>
    <xf numFmtId="167" fontId="14" fillId="5" borderId="48" xfId="2" applyNumberFormat="1" applyFont="1" applyFill="1" applyBorder="1" applyAlignment="1">
      <alignment horizontal="right" vertical="center" wrapText="1"/>
    </xf>
    <xf numFmtId="167" fontId="14" fillId="5" borderId="72" xfId="2" applyNumberFormat="1" applyFont="1" applyFill="1" applyBorder="1" applyAlignment="1">
      <alignment horizontal="right" vertical="center" wrapText="1"/>
    </xf>
    <xf numFmtId="167" fontId="15" fillId="5" borderId="71" xfId="2" applyNumberFormat="1" applyFont="1" applyFill="1" applyBorder="1" applyAlignment="1">
      <alignment horizontal="right" vertical="center" wrapText="1"/>
    </xf>
    <xf numFmtId="167" fontId="15" fillId="5" borderId="49" xfId="2" applyNumberFormat="1" applyFont="1" applyFill="1" applyBorder="1" applyAlignment="1">
      <alignment horizontal="right" vertical="center" wrapText="1"/>
    </xf>
    <xf numFmtId="167" fontId="15" fillId="5" borderId="48" xfId="2" applyNumberFormat="1" applyFont="1" applyFill="1" applyBorder="1" applyAlignment="1">
      <alignment horizontal="right" vertical="center" wrapText="1"/>
    </xf>
    <xf numFmtId="167" fontId="16" fillId="5" borderId="47" xfId="2" applyNumberFormat="1" applyFont="1" applyFill="1" applyBorder="1" applyAlignment="1">
      <alignment horizontal="right" vertical="center" wrapText="1"/>
    </xf>
    <xf numFmtId="167" fontId="17" fillId="6" borderId="73" xfId="2" applyNumberFormat="1" applyFont="1" applyFill="1" applyBorder="1" applyAlignment="1">
      <alignment horizontal="right" vertical="center"/>
    </xf>
    <xf numFmtId="167" fontId="17" fillId="6" borderId="74" xfId="2" applyNumberFormat="1" applyFont="1" applyFill="1" applyBorder="1" applyAlignment="1">
      <alignment horizontal="right" vertical="center"/>
    </xf>
    <xf numFmtId="167" fontId="17" fillId="6" borderId="75" xfId="2" applyNumberFormat="1" applyFont="1" applyFill="1" applyBorder="1" applyAlignment="1">
      <alignment horizontal="right" vertical="center"/>
    </xf>
    <xf numFmtId="167" fontId="17" fillId="6" borderId="58" xfId="2" applyNumberFormat="1" applyFont="1" applyFill="1" applyBorder="1" applyAlignment="1">
      <alignment horizontal="right" vertical="center"/>
    </xf>
    <xf numFmtId="0" fontId="14" fillId="7" borderId="0" xfId="1" applyFont="1" applyFill="1" applyBorder="1" applyAlignment="1">
      <alignment horizontal="left" vertical="center" wrapText="1"/>
    </xf>
    <xf numFmtId="167" fontId="14" fillId="8" borderId="0" xfId="2" applyNumberFormat="1" applyFont="1" applyFill="1" applyBorder="1" applyAlignment="1">
      <alignment horizontal="right" vertical="center" wrapText="1"/>
    </xf>
    <xf numFmtId="0" fontId="20" fillId="7" borderId="0" xfId="1" applyFont="1" applyFill="1" applyBorder="1" applyAlignment="1">
      <alignment horizontal="left" vertical="center"/>
    </xf>
    <xf numFmtId="0" fontId="23" fillId="7" borderId="0" xfId="1" applyFont="1" applyFill="1" applyBorder="1" applyAlignment="1">
      <alignment horizontal="left" vertical="center" wrapText="1"/>
    </xf>
    <xf numFmtId="0" fontId="14" fillId="8" borderId="0" xfId="1" applyFont="1" applyFill="1" applyBorder="1" applyAlignment="1">
      <alignment horizontal="left" vertical="center" wrapText="1"/>
    </xf>
    <xf numFmtId="166" fontId="14" fillId="8" borderId="0" xfId="1" applyNumberFormat="1" applyFont="1" applyFill="1" applyBorder="1" applyAlignment="1">
      <alignment horizontal="right" vertical="center" wrapText="1"/>
    </xf>
    <xf numFmtId="0" fontId="21" fillId="0" borderId="0" xfId="1" applyFont="1" applyFill="1" applyBorder="1" applyAlignment="1">
      <alignment horizontal="left" vertical="center"/>
    </xf>
    <xf numFmtId="169" fontId="20" fillId="0" borderId="0" xfId="1" applyNumberFormat="1" applyFont="1" applyFill="1" applyBorder="1" applyAlignment="1">
      <alignment vertical="center"/>
    </xf>
    <xf numFmtId="0" fontId="9" fillId="4" borderId="76" xfId="1" applyFont="1" applyFill="1" applyBorder="1" applyAlignment="1">
      <alignment horizontal="center" vertical="center" wrapText="1"/>
    </xf>
    <xf numFmtId="0" fontId="14" fillId="4" borderId="77" xfId="1" applyFont="1" applyFill="1" applyBorder="1" applyAlignment="1">
      <alignment vertical="center" wrapText="1"/>
    </xf>
    <xf numFmtId="0" fontId="14" fillId="7" borderId="0" xfId="1" applyFont="1" applyFill="1" applyBorder="1" applyAlignment="1">
      <alignment horizontal="center" vertical="center" wrapText="1"/>
    </xf>
    <xf numFmtId="166" fontId="14" fillId="8" borderId="80" xfId="1" applyNumberFormat="1" applyFont="1" applyFill="1" applyBorder="1" applyAlignment="1">
      <alignment vertical="center"/>
    </xf>
    <xf numFmtId="166" fontId="14" fillId="8" borderId="81" xfId="1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horizontal="right" vertical="center" wrapText="1"/>
    </xf>
    <xf numFmtId="166" fontId="14" fillId="0" borderId="33" xfId="1" applyNumberFormat="1" applyFont="1" applyFill="1" applyBorder="1" applyAlignment="1">
      <alignment vertical="center"/>
    </xf>
    <xf numFmtId="166" fontId="14" fillId="0" borderId="84" xfId="1" applyNumberFormat="1" applyFont="1" applyFill="1" applyBorder="1" applyAlignment="1">
      <alignment vertical="center"/>
    </xf>
    <xf numFmtId="166" fontId="15" fillId="8" borderId="85" xfId="1" applyNumberFormat="1" applyFont="1" applyFill="1" applyBorder="1" applyAlignment="1">
      <alignment vertical="center"/>
    </xf>
    <xf numFmtId="166" fontId="15" fillId="8" borderId="86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vertical="center" wrapText="1"/>
    </xf>
    <xf numFmtId="166" fontId="15" fillId="8" borderId="89" xfId="1" applyNumberFormat="1" applyFont="1" applyFill="1" applyBorder="1" applyAlignment="1">
      <alignment vertical="center"/>
    </xf>
    <xf numFmtId="166" fontId="15" fillId="8" borderId="90" xfId="1" applyNumberFormat="1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vertical="center" wrapText="1"/>
    </xf>
    <xf numFmtId="166" fontId="14" fillId="6" borderId="76" xfId="1" applyNumberFormat="1" applyFont="1" applyFill="1" applyBorder="1" applyAlignment="1">
      <alignment vertical="center"/>
    </xf>
    <xf numFmtId="164" fontId="1" fillId="6" borderId="76" xfId="2" applyFont="1" applyFill="1" applyBorder="1" applyAlignment="1">
      <alignment vertical="center"/>
    </xf>
    <xf numFmtId="166" fontId="14" fillId="6" borderId="77" xfId="1" applyNumberFormat="1" applyFont="1" applyFill="1" applyBorder="1" applyAlignment="1">
      <alignment vertical="center"/>
    </xf>
    <xf numFmtId="166" fontId="14" fillId="0" borderId="0" xfId="1" applyNumberFormat="1" applyFont="1" applyFill="1" applyBorder="1" applyAlignment="1">
      <alignment horizontal="right" vertical="center"/>
    </xf>
    <xf numFmtId="166" fontId="14" fillId="8" borderId="0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horizontal="center" vertical="center" wrapText="1"/>
    </xf>
    <xf numFmtId="0" fontId="9" fillId="4" borderId="77" xfId="1" applyFont="1" applyFill="1" applyBorder="1" applyAlignment="1">
      <alignment horizontal="center" vertical="center" wrapText="1"/>
    </xf>
    <xf numFmtId="0" fontId="20" fillId="0" borderId="0" xfId="1" applyFont="1" applyFill="1" applyBorder="1"/>
    <xf numFmtId="0" fontId="14" fillId="4" borderId="38" xfId="1" applyFont="1" applyFill="1" applyBorder="1" applyAlignment="1">
      <alignment vertical="center" wrapText="1"/>
    </xf>
    <xf numFmtId="166" fontId="14" fillId="8" borderId="25" xfId="1" applyNumberFormat="1" applyFont="1" applyFill="1" applyBorder="1" applyAlignment="1">
      <alignment vertical="center"/>
    </xf>
    <xf numFmtId="166" fontId="14" fillId="8" borderId="93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vertical="center" wrapText="1"/>
    </xf>
    <xf numFmtId="166" fontId="15" fillId="0" borderId="33" xfId="1" applyNumberFormat="1" applyFont="1" applyFill="1" applyBorder="1" applyAlignment="1">
      <alignment vertical="center"/>
    </xf>
    <xf numFmtId="166" fontId="15" fillId="0" borderId="84" xfId="1" applyNumberFormat="1" applyFont="1" applyFill="1" applyBorder="1" applyAlignment="1">
      <alignment vertical="center"/>
    </xf>
    <xf numFmtId="0" fontId="14" fillId="4" borderId="39" xfId="1" applyFont="1" applyFill="1" applyBorder="1" applyAlignment="1">
      <alignment vertical="center" wrapText="1"/>
    </xf>
    <xf numFmtId="166" fontId="15" fillId="0" borderId="48" xfId="1" applyNumberFormat="1" applyFont="1" applyFill="1" applyBorder="1" applyAlignment="1">
      <alignment vertical="center"/>
    </xf>
    <xf numFmtId="166" fontId="15" fillId="0" borderId="95" xfId="1" applyNumberFormat="1" applyFont="1" applyFill="1" applyBorder="1" applyAlignment="1">
      <alignment vertical="center"/>
    </xf>
    <xf numFmtId="0" fontId="14" fillId="4" borderId="92" xfId="1" applyFont="1" applyFill="1" applyBorder="1" applyAlignment="1">
      <alignment vertical="center" wrapText="1"/>
    </xf>
    <xf numFmtId="0" fontId="27" fillId="0" borderId="0" xfId="1" applyFont="1" applyFill="1" applyBorder="1" applyAlignment="1">
      <alignment horizontal="center"/>
    </xf>
    <xf numFmtId="166" fontId="14" fillId="8" borderId="33" xfId="1" applyNumberFormat="1" applyFont="1" applyFill="1" applyBorder="1" applyAlignment="1">
      <alignment vertical="center"/>
    </xf>
    <xf numFmtId="166" fontId="14" fillId="8" borderId="84" xfId="1" applyNumberFormat="1" applyFont="1" applyFill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166" fontId="14" fillId="6" borderId="98" xfId="1" applyNumberFormat="1" applyFont="1" applyFill="1" applyBorder="1" applyAlignment="1">
      <alignment vertical="center"/>
    </xf>
    <xf numFmtId="0" fontId="15" fillId="7" borderId="0" xfId="1" applyFont="1" applyFill="1" applyBorder="1" applyAlignment="1">
      <alignment horizontal="center" vertical="center" wrapText="1"/>
    </xf>
    <xf numFmtId="166" fontId="15" fillId="8" borderId="0" xfId="1" applyNumberFormat="1" applyFont="1" applyFill="1" applyBorder="1" applyAlignment="1">
      <alignment vertical="center"/>
    </xf>
    <xf numFmtId="0" fontId="14" fillId="4" borderId="99" xfId="1" applyFont="1" applyFill="1" applyBorder="1" applyAlignment="1">
      <alignment horizontal="center" vertical="center" wrapText="1"/>
    </xf>
    <xf numFmtId="0" fontId="27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/>
    <xf numFmtId="0" fontId="7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26" fillId="0" borderId="0" xfId="1" applyFont="1" applyFill="1" applyBorder="1" applyAlignment="1"/>
    <xf numFmtId="0" fontId="32" fillId="0" borderId="0" xfId="1" applyFont="1" applyFill="1" applyBorder="1"/>
    <xf numFmtId="0" fontId="14" fillId="4" borderId="100" xfId="1" applyFont="1" applyFill="1" applyBorder="1" applyAlignment="1">
      <alignment horizontal="center" vertical="center" wrapText="1"/>
    </xf>
    <xf numFmtId="166" fontId="15" fillId="8" borderId="84" xfId="1" applyNumberFormat="1" applyFont="1" applyFill="1" applyBorder="1" applyAlignment="1">
      <alignment vertical="center"/>
    </xf>
    <xf numFmtId="166" fontId="15" fillId="8" borderId="95" xfId="1" applyNumberFormat="1" applyFont="1" applyFill="1" applyBorder="1" applyAlignment="1">
      <alignment vertical="center"/>
    </xf>
    <xf numFmtId="0" fontId="33" fillId="0" borderId="0" xfId="1" applyFont="1" applyFill="1" applyBorder="1" applyAlignment="1">
      <alignment horizontal="center"/>
    </xf>
    <xf numFmtId="0" fontId="14" fillId="4" borderId="77" xfId="1" applyFont="1" applyFill="1" applyBorder="1" applyAlignment="1">
      <alignment horizontal="center" vertical="center" wrapText="1"/>
    </xf>
    <xf numFmtId="166" fontId="15" fillId="8" borderId="33" xfId="1" applyNumberFormat="1" applyFont="1" applyFill="1" applyBorder="1" applyAlignment="1">
      <alignment vertical="center"/>
    </xf>
    <xf numFmtId="4" fontId="14" fillId="8" borderId="0" xfId="1" applyNumberFormat="1" applyFont="1" applyFill="1" applyBorder="1" applyAlignment="1">
      <alignment vertical="center"/>
    </xf>
    <xf numFmtId="0" fontId="27" fillId="8" borderId="0" xfId="1" applyFont="1" applyFill="1" applyBorder="1" applyAlignment="1">
      <alignment horizontal="center"/>
    </xf>
    <xf numFmtId="166" fontId="15" fillId="8" borderId="48" xfId="1" applyNumberFormat="1" applyFont="1" applyFill="1" applyBorder="1" applyAlignment="1">
      <alignment vertical="center"/>
    </xf>
    <xf numFmtId="0" fontId="27" fillId="0" borderId="110" xfId="1" applyFont="1" applyFill="1" applyBorder="1" applyAlignment="1"/>
    <xf numFmtId="0" fontId="27" fillId="8" borderId="0" xfId="1" applyFont="1" applyFill="1" applyBorder="1" applyAlignment="1">
      <alignment horizontal="center" vertical="center"/>
    </xf>
    <xf numFmtId="166" fontId="14" fillId="0" borderId="0" xfId="1" applyNumberFormat="1" applyFont="1" applyFill="1" applyBorder="1" applyAlignment="1">
      <alignment vertical="center"/>
    </xf>
    <xf numFmtId="0" fontId="9" fillId="4" borderId="74" xfId="1" applyFont="1" applyFill="1" applyBorder="1" applyAlignment="1">
      <alignment horizontal="center" vertical="center" wrapText="1"/>
    </xf>
    <xf numFmtId="0" fontId="9" fillId="4" borderId="58" xfId="1" applyFont="1" applyFill="1" applyBorder="1" applyAlignment="1">
      <alignment horizontal="center" vertical="center" wrapText="1"/>
    </xf>
    <xf numFmtId="0" fontId="9" fillId="4" borderId="113" xfId="1" applyFont="1" applyFill="1" applyBorder="1" applyAlignment="1">
      <alignment horizontal="center" vertical="center" wrapText="1"/>
    </xf>
    <xf numFmtId="0" fontId="9" fillId="4" borderId="114" xfId="1" applyFont="1" applyFill="1" applyBorder="1" applyAlignment="1">
      <alignment horizontal="center" vertical="center" wrapText="1"/>
    </xf>
    <xf numFmtId="165" fontId="14" fillId="0" borderId="25" xfId="1" applyNumberFormat="1" applyFont="1" applyFill="1" applyBorder="1" applyAlignment="1">
      <alignment vertical="center" wrapText="1"/>
    </xf>
    <xf numFmtId="165" fontId="14" fillId="0" borderId="23" xfId="1" applyNumberFormat="1" applyFont="1" applyFill="1" applyBorder="1" applyAlignment="1">
      <alignment vertical="center" wrapText="1"/>
    </xf>
    <xf numFmtId="165" fontId="14" fillId="0" borderId="30" xfId="1" applyNumberFormat="1" applyFont="1" applyFill="1" applyBorder="1" applyAlignment="1">
      <alignment vertical="center" wrapText="1"/>
    </xf>
    <xf numFmtId="165" fontId="14" fillId="0" borderId="116" xfId="1" applyNumberFormat="1" applyFont="1" applyFill="1" applyBorder="1" applyAlignment="1">
      <alignment vertical="center" wrapText="1"/>
    </xf>
    <xf numFmtId="165" fontId="14" fillId="0" borderId="114" xfId="1" applyNumberFormat="1" applyFont="1" applyFill="1" applyBorder="1" applyAlignment="1">
      <alignment vertical="center" wrapText="1"/>
    </xf>
    <xf numFmtId="165" fontId="14" fillId="0" borderId="33" xfId="1" applyNumberFormat="1" applyFont="1" applyFill="1" applyBorder="1" applyAlignment="1">
      <alignment vertical="center" wrapText="1"/>
    </xf>
    <xf numFmtId="165" fontId="14" fillId="0" borderId="31" xfId="1" applyNumberFormat="1" applyFont="1" applyFill="1" applyBorder="1" applyAlignment="1">
      <alignment vertical="center" wrapText="1"/>
    </xf>
    <xf numFmtId="165" fontId="14" fillId="0" borderId="117" xfId="1" applyNumberFormat="1" applyFont="1" applyFill="1" applyBorder="1" applyAlignment="1">
      <alignment vertical="center" wrapText="1"/>
    </xf>
    <xf numFmtId="165" fontId="15" fillId="0" borderId="33" xfId="1" applyNumberFormat="1" applyFont="1" applyFill="1" applyBorder="1" applyAlignment="1">
      <alignment vertical="center" wrapText="1"/>
    </xf>
    <xf numFmtId="165" fontId="15" fillId="0" borderId="31" xfId="1" applyNumberFormat="1" applyFont="1" applyFill="1" applyBorder="1" applyAlignment="1">
      <alignment vertical="center" wrapText="1"/>
    </xf>
    <xf numFmtId="165" fontId="15" fillId="0" borderId="30" xfId="1" applyNumberFormat="1" applyFont="1" applyFill="1" applyBorder="1" applyAlignment="1">
      <alignment vertical="center" wrapText="1"/>
    </xf>
    <xf numFmtId="165" fontId="15" fillId="0" borderId="116" xfId="1" applyNumberFormat="1" applyFont="1" applyFill="1" applyBorder="1" applyAlignment="1">
      <alignment vertical="center" wrapText="1"/>
    </xf>
    <xf numFmtId="165" fontId="15" fillId="0" borderId="48" xfId="1" applyNumberFormat="1" applyFont="1" applyFill="1" applyBorder="1" applyAlignment="1">
      <alignment vertical="center" wrapText="1"/>
    </xf>
    <xf numFmtId="165" fontId="15" fillId="0" borderId="51" xfId="1" applyNumberFormat="1" applyFont="1" applyFill="1" applyBorder="1" applyAlignment="1">
      <alignment vertical="center" wrapText="1"/>
    </xf>
    <xf numFmtId="165" fontId="15" fillId="0" borderId="118" xfId="1" applyNumberFormat="1" applyFont="1" applyFill="1" applyBorder="1" applyAlignment="1">
      <alignment vertical="center" wrapText="1"/>
    </xf>
    <xf numFmtId="166" fontId="14" fillId="6" borderId="76" xfId="1" applyNumberFormat="1" applyFont="1" applyFill="1" applyBorder="1" applyAlignment="1">
      <alignment vertical="center" wrapText="1"/>
    </xf>
    <xf numFmtId="166" fontId="14" fillId="6" borderId="74" xfId="1" applyNumberFormat="1" applyFont="1" applyFill="1" applyBorder="1" applyAlignment="1">
      <alignment vertical="center" wrapText="1"/>
    </xf>
    <xf numFmtId="166" fontId="14" fillId="6" borderId="113" xfId="1" applyNumberFormat="1" applyFont="1" applyFill="1" applyBorder="1" applyAlignment="1">
      <alignment vertical="center" wrapText="1"/>
    </xf>
    <xf numFmtId="166" fontId="14" fillId="6" borderId="58" xfId="1" applyNumberFormat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top"/>
    </xf>
    <xf numFmtId="0" fontId="35" fillId="0" borderId="0" xfId="1" applyFont="1" applyFill="1" applyBorder="1" applyAlignment="1">
      <alignment vertical="center"/>
    </xf>
    <xf numFmtId="0" fontId="35" fillId="0" borderId="0" xfId="1" applyFont="1" applyFill="1" applyBorder="1" applyAlignment="1">
      <alignment vertical="top"/>
    </xf>
    <xf numFmtId="0" fontId="36" fillId="0" borderId="0" xfId="1" applyFont="1" applyFill="1" applyBorder="1" applyAlignment="1">
      <alignment vertical="top"/>
    </xf>
    <xf numFmtId="0" fontId="37" fillId="0" borderId="0" xfId="1" applyFont="1" applyFill="1" applyBorder="1" applyAlignment="1"/>
    <xf numFmtId="0" fontId="38" fillId="0" borderId="0" xfId="1" applyFont="1" applyFill="1" applyBorder="1" applyAlignment="1"/>
    <xf numFmtId="0" fontId="37" fillId="0" borderId="0" xfId="1" applyFont="1" applyFill="1" applyBorder="1" applyAlignment="1">
      <alignment horizontal="center"/>
    </xf>
    <xf numFmtId="0" fontId="37" fillId="0" borderId="0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/>
    </xf>
    <xf numFmtId="0" fontId="9" fillId="7" borderId="0" xfId="1" applyFont="1" applyFill="1" applyBorder="1" applyAlignment="1">
      <alignment vertical="center" wrapText="1"/>
    </xf>
    <xf numFmtId="0" fontId="35" fillId="0" borderId="0" xfId="1" applyFont="1" applyFill="1" applyBorder="1" applyAlignment="1"/>
    <xf numFmtId="166" fontId="18" fillId="8" borderId="0" xfId="1" applyNumberFormat="1" applyFont="1" applyFill="1" applyBorder="1" applyAlignment="1">
      <alignment vertical="center"/>
    </xf>
    <xf numFmtId="0" fontId="20" fillId="8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horizontal="center"/>
    </xf>
    <xf numFmtId="0" fontId="20" fillId="8" borderId="0" xfId="1" applyFont="1" applyFill="1" applyBorder="1"/>
    <xf numFmtId="165" fontId="20" fillId="0" borderId="0" xfId="1" applyNumberFormat="1" applyFont="1" applyFill="1" applyBorder="1" applyAlignment="1">
      <alignment vertical="center"/>
    </xf>
    <xf numFmtId="0" fontId="8" fillId="0" borderId="91" xfId="1" applyFont="1" applyFill="1" applyBorder="1" applyAlignment="1">
      <alignment horizontal="center"/>
    </xf>
    <xf numFmtId="0" fontId="9" fillId="4" borderId="134" xfId="1" applyFont="1" applyFill="1" applyBorder="1" applyAlignment="1">
      <alignment horizontal="center" vertical="center" wrapText="1"/>
    </xf>
    <xf numFmtId="0" fontId="9" fillId="4" borderId="135" xfId="1" applyFont="1" applyFill="1" applyBorder="1" applyAlignment="1">
      <alignment horizontal="center" vertical="center" wrapText="1"/>
    </xf>
    <xf numFmtId="166" fontId="14" fillId="0" borderId="27" xfId="2" applyNumberFormat="1" applyFont="1" applyFill="1" applyBorder="1" applyAlignment="1">
      <alignment horizontal="right" vertical="center"/>
    </xf>
    <xf numFmtId="166" fontId="14" fillId="5" borderId="25" xfId="1" applyNumberFormat="1" applyFont="1" applyFill="1" applyBorder="1" applyAlignment="1">
      <alignment horizontal="right" vertical="center" wrapText="1"/>
    </xf>
    <xf numFmtId="166" fontId="14" fillId="5" borderId="23" xfId="1" applyNumberFormat="1" applyFont="1" applyFill="1" applyBorder="1" applyAlignment="1">
      <alignment horizontal="right" vertical="center" wrapText="1"/>
    </xf>
    <xf numFmtId="166" fontId="14" fillId="0" borderId="24" xfId="1" applyNumberFormat="1" applyFont="1" applyFill="1" applyBorder="1" applyAlignment="1">
      <alignment horizontal="right" vertical="center"/>
    </xf>
    <xf numFmtId="165" fontId="9" fillId="5" borderId="26" xfId="1" applyNumberFormat="1" applyFont="1" applyFill="1" applyBorder="1" applyAlignment="1">
      <alignment horizontal="right" vertical="center" wrapText="1"/>
    </xf>
    <xf numFmtId="166" fontId="15" fillId="0" borderId="24" xfId="1" applyNumberFormat="1" applyFont="1" applyFill="1" applyBorder="1" applyAlignment="1">
      <alignment horizontal="right" vertical="center"/>
    </xf>
    <xf numFmtId="165" fontId="16" fillId="5" borderId="25" xfId="1" applyNumberFormat="1" applyFont="1" applyFill="1" applyBorder="1" applyAlignment="1">
      <alignment horizontal="right" vertical="center" wrapText="1"/>
    </xf>
    <xf numFmtId="165" fontId="16" fillId="5" borderId="23" xfId="1" applyNumberFormat="1" applyFont="1" applyFill="1" applyBorder="1" applyAlignment="1">
      <alignment horizontal="right" vertical="center" wrapText="1"/>
    </xf>
    <xf numFmtId="165" fontId="15" fillId="0" borderId="136" xfId="1" applyNumberFormat="1" applyFont="1" applyFill="1" applyBorder="1" applyAlignment="1">
      <alignment horizontal="right" vertical="center"/>
    </xf>
    <xf numFmtId="165" fontId="16" fillId="5" borderId="131" xfId="1" applyNumberFormat="1" applyFont="1" applyFill="1" applyBorder="1" applyAlignment="1">
      <alignment horizontal="right" vertical="center" wrapText="1"/>
    </xf>
    <xf numFmtId="165" fontId="16" fillId="5" borderId="137" xfId="1" applyNumberFormat="1" applyFont="1" applyFill="1" applyBorder="1" applyAlignment="1">
      <alignment horizontal="right" vertical="center" wrapText="1"/>
    </xf>
    <xf numFmtId="166" fontId="14" fillId="0" borderId="64" xfId="2" applyNumberFormat="1" applyFont="1" applyFill="1" applyBorder="1" applyAlignment="1">
      <alignment horizontal="right" vertical="center"/>
    </xf>
    <xf numFmtId="166" fontId="14" fillId="5" borderId="33" xfId="1" applyNumberFormat="1" applyFont="1" applyFill="1" applyBorder="1" applyAlignment="1">
      <alignment horizontal="right" vertical="center" wrapText="1"/>
    </xf>
    <xf numFmtId="166" fontId="14" fillId="5" borderId="31" xfId="1" applyNumberFormat="1" applyFont="1" applyFill="1" applyBorder="1" applyAlignment="1">
      <alignment horizontal="right" vertical="center" wrapText="1"/>
    </xf>
    <xf numFmtId="165" fontId="9" fillId="5" borderId="34" xfId="1" applyNumberFormat="1" applyFont="1" applyFill="1" applyBorder="1" applyAlignment="1">
      <alignment horizontal="right" vertical="center" wrapText="1"/>
    </xf>
    <xf numFmtId="165" fontId="16" fillId="5" borderId="33" xfId="1" applyNumberFormat="1" applyFont="1" applyFill="1" applyBorder="1" applyAlignment="1">
      <alignment horizontal="right" vertical="center" wrapText="1"/>
    </xf>
    <xf numFmtId="165" fontId="16" fillId="5" borderId="31" xfId="1" applyNumberFormat="1" applyFont="1" applyFill="1" applyBorder="1" applyAlignment="1">
      <alignment horizontal="right" vertical="center" wrapText="1"/>
    </xf>
    <xf numFmtId="165" fontId="16" fillId="5" borderId="36" xfId="1" applyNumberFormat="1" applyFont="1" applyFill="1" applyBorder="1" applyAlignment="1">
      <alignment horizontal="right" vertical="center" wrapText="1"/>
    </xf>
    <xf numFmtId="165" fontId="16" fillId="5" borderId="138" xfId="1" applyNumberFormat="1" applyFont="1" applyFill="1" applyBorder="1" applyAlignment="1">
      <alignment horizontal="right" vertical="center" wrapText="1"/>
    </xf>
    <xf numFmtId="0" fontId="13" fillId="0" borderId="68" xfId="1" applyFont="1" applyFill="1" applyBorder="1" applyAlignment="1">
      <alignment horizontal="left" vertical="center" wrapText="1"/>
    </xf>
    <xf numFmtId="166" fontId="14" fillId="0" borderId="33" xfId="2" applyNumberFormat="1" applyFont="1" applyFill="1" applyBorder="1" applyAlignment="1">
      <alignment horizontal="right" vertical="center"/>
    </xf>
    <xf numFmtId="166" fontId="14" fillId="0" borderId="31" xfId="2" applyNumberFormat="1" applyFont="1" applyFill="1" applyBorder="1" applyAlignment="1">
      <alignment horizontal="right" vertical="center"/>
    </xf>
    <xf numFmtId="165" fontId="15" fillId="0" borderId="31" xfId="1" applyNumberFormat="1" applyFont="1" applyFill="1" applyBorder="1" applyAlignment="1">
      <alignment horizontal="right" vertical="center"/>
    </xf>
    <xf numFmtId="165" fontId="15" fillId="0" borderId="36" xfId="1" applyNumberFormat="1" applyFont="1" applyFill="1" applyBorder="1" applyAlignment="1">
      <alignment horizontal="right" vertical="center"/>
    </xf>
    <xf numFmtId="165" fontId="15" fillId="0" borderId="138" xfId="1" applyNumberFormat="1" applyFont="1" applyFill="1" applyBorder="1" applyAlignment="1">
      <alignment horizontal="right" vertical="center"/>
    </xf>
    <xf numFmtId="165" fontId="15" fillId="5" borderId="31" xfId="1" applyNumberFormat="1" applyFont="1" applyFill="1" applyBorder="1" applyAlignment="1">
      <alignment horizontal="right" vertical="center" wrapText="1"/>
    </xf>
    <xf numFmtId="0" fontId="13" fillId="0" borderId="49" xfId="1" applyFont="1" applyFill="1" applyBorder="1" applyAlignment="1">
      <alignment horizontal="left" vertical="center" wrapText="1"/>
    </xf>
    <xf numFmtId="166" fontId="14" fillId="5" borderId="48" xfId="1" applyNumberFormat="1" applyFont="1" applyFill="1" applyBorder="1" applyAlignment="1">
      <alignment horizontal="right" vertical="center" wrapText="1"/>
    </xf>
    <xf numFmtId="166" fontId="14" fillId="5" borderId="47" xfId="1" applyNumberFormat="1" applyFont="1" applyFill="1" applyBorder="1" applyAlignment="1">
      <alignment horizontal="right" vertical="center" wrapText="1"/>
    </xf>
    <xf numFmtId="165" fontId="15" fillId="5" borderId="47" xfId="1" applyNumberFormat="1" applyFont="1" applyFill="1" applyBorder="1" applyAlignment="1">
      <alignment horizontal="right" vertical="center" wrapText="1"/>
    </xf>
    <xf numFmtId="165" fontId="16" fillId="5" borderId="50" xfId="1" applyNumberFormat="1" applyFont="1" applyFill="1" applyBorder="1" applyAlignment="1">
      <alignment horizontal="right" vertical="center" wrapText="1"/>
    </xf>
    <xf numFmtId="165" fontId="16" fillId="5" borderId="139" xfId="1" applyNumberFormat="1" applyFont="1" applyFill="1" applyBorder="1" applyAlignment="1">
      <alignment horizontal="right" vertical="center" wrapText="1"/>
    </xf>
    <xf numFmtId="166" fontId="14" fillId="6" borderId="73" xfId="2" applyNumberFormat="1" applyFont="1" applyFill="1" applyBorder="1" applyAlignment="1">
      <alignment horizontal="right" vertical="center"/>
    </xf>
    <xf numFmtId="166" fontId="14" fillId="6" borderId="76" xfId="2" applyNumberFormat="1" applyFont="1" applyFill="1" applyBorder="1" applyAlignment="1">
      <alignment horizontal="right" vertical="center"/>
    </xf>
    <xf numFmtId="166" fontId="14" fillId="6" borderId="75" xfId="2" applyNumberFormat="1" applyFont="1" applyFill="1" applyBorder="1" applyAlignment="1">
      <alignment horizontal="right" vertical="center"/>
    </xf>
    <xf numFmtId="166" fontId="14" fillId="6" borderId="141" xfId="2" applyNumberFormat="1" applyFont="1" applyFill="1" applyBorder="1" applyAlignment="1">
      <alignment horizontal="right" vertical="center"/>
    </xf>
    <xf numFmtId="167" fontId="14" fillId="6" borderId="76" xfId="2" applyNumberFormat="1" applyFont="1" applyFill="1" applyBorder="1" applyAlignment="1">
      <alignment horizontal="right" vertical="center"/>
    </xf>
    <xf numFmtId="167" fontId="14" fillId="6" borderId="75" xfId="2" applyNumberFormat="1" applyFont="1" applyFill="1" applyBorder="1" applyAlignment="1">
      <alignment vertical="center"/>
    </xf>
    <xf numFmtId="167" fontId="17" fillId="6" borderId="76" xfId="2" applyNumberFormat="1" applyFont="1" applyFill="1" applyBorder="1" applyAlignment="1">
      <alignment horizontal="right" vertical="center"/>
    </xf>
    <xf numFmtId="169" fontId="20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9" fillId="4" borderId="142" xfId="1" applyFont="1" applyFill="1" applyBorder="1" applyAlignment="1">
      <alignment horizontal="center" vertical="center" wrapText="1"/>
    </xf>
    <xf numFmtId="0" fontId="9" fillId="4" borderId="143" xfId="1" applyFont="1" applyFill="1" applyBorder="1" applyAlignment="1">
      <alignment horizontal="center" vertical="center" wrapText="1"/>
    </xf>
    <xf numFmtId="0" fontId="9" fillId="4" borderId="144" xfId="1" applyFont="1" applyFill="1" applyBorder="1" applyAlignment="1">
      <alignment horizontal="center" vertical="center" wrapText="1"/>
    </xf>
    <xf numFmtId="167" fontId="14" fillId="0" borderId="27" xfId="2" applyNumberFormat="1" applyFont="1" applyFill="1" applyBorder="1" applyAlignment="1">
      <alignment horizontal="right" vertical="center"/>
    </xf>
    <xf numFmtId="168" fontId="14" fillId="5" borderId="25" xfId="2" applyNumberFormat="1" applyFont="1" applyFill="1" applyBorder="1" applyAlignment="1">
      <alignment horizontal="right" vertical="center" wrapText="1"/>
    </xf>
    <xf numFmtId="168" fontId="14" fillId="5" borderId="62" xfId="2" applyNumberFormat="1" applyFont="1" applyFill="1" applyBorder="1" applyAlignment="1">
      <alignment horizontal="right" vertical="center" wrapText="1"/>
    </xf>
    <xf numFmtId="165" fontId="15" fillId="5" borderId="131" xfId="1" applyNumberFormat="1" applyFont="1" applyFill="1" applyBorder="1" applyAlignment="1">
      <alignment horizontal="right" vertical="center" wrapText="1"/>
    </xf>
    <xf numFmtId="165" fontId="15" fillId="5" borderId="145" xfId="1" applyNumberFormat="1" applyFont="1" applyFill="1" applyBorder="1" applyAlignment="1">
      <alignment horizontal="right" vertical="center" wrapText="1"/>
    </xf>
    <xf numFmtId="168" fontId="14" fillId="5" borderId="33" xfId="2" applyNumberFormat="1" applyFont="1" applyFill="1" applyBorder="1" applyAlignment="1">
      <alignment horizontal="right" vertical="center" wrapText="1"/>
    </xf>
    <xf numFmtId="168" fontId="14" fillId="5" borderId="65" xfId="2" applyNumberFormat="1" applyFont="1" applyFill="1" applyBorder="1" applyAlignment="1">
      <alignment horizontal="right" vertical="center" wrapText="1"/>
    </xf>
    <xf numFmtId="165" fontId="15" fillId="5" borderId="46" xfId="1" applyNumberFormat="1" applyFont="1" applyFill="1" applyBorder="1" applyAlignment="1">
      <alignment horizontal="right" vertical="center" wrapText="1"/>
    </xf>
    <xf numFmtId="167" fontId="15" fillId="0" borderId="31" xfId="2" applyNumberFormat="1" applyFont="1" applyFill="1" applyBorder="1" applyAlignment="1">
      <alignment horizontal="right" vertical="center"/>
    </xf>
    <xf numFmtId="167" fontId="15" fillId="5" borderId="47" xfId="2" applyNumberFormat="1" applyFont="1" applyFill="1" applyBorder="1" applyAlignment="1">
      <alignment horizontal="right" vertical="center" wrapText="1"/>
    </xf>
    <xf numFmtId="167" fontId="16" fillId="5" borderId="49" xfId="2" applyNumberFormat="1" applyFont="1" applyFill="1" applyBorder="1" applyAlignment="1">
      <alignment horizontal="right" vertical="center" wrapText="1"/>
    </xf>
    <xf numFmtId="166" fontId="15" fillId="5" borderId="146" xfId="1" applyNumberFormat="1" applyFont="1" applyFill="1" applyBorder="1" applyAlignment="1">
      <alignment horizontal="right" vertical="center" wrapText="1"/>
    </xf>
    <xf numFmtId="166" fontId="15" fillId="5" borderId="147" xfId="1" applyNumberFormat="1" applyFont="1" applyFill="1" applyBorder="1" applyAlignment="1">
      <alignment horizontal="right" vertical="center" wrapText="1"/>
    </xf>
    <xf numFmtId="167" fontId="14" fillId="6" borderId="73" xfId="2" applyNumberFormat="1" applyFont="1" applyFill="1" applyBorder="1" applyAlignment="1">
      <alignment horizontal="right" vertical="center"/>
    </xf>
    <xf numFmtId="167" fontId="14" fillId="6" borderId="148" xfId="2" applyNumberFormat="1" applyFont="1" applyFill="1" applyBorder="1" applyAlignment="1">
      <alignment horizontal="right" vertical="center"/>
    </xf>
    <xf numFmtId="167" fontId="14" fillId="6" borderId="76" xfId="2" applyNumberFormat="1" applyFont="1" applyFill="1" applyBorder="1" applyAlignment="1">
      <alignment horizontal="right" vertical="center" wrapText="1"/>
    </xf>
    <xf numFmtId="167" fontId="17" fillId="6" borderId="123" xfId="2" applyNumberFormat="1" applyFont="1" applyFill="1" applyBorder="1" applyAlignment="1">
      <alignment horizontal="right" vertical="center"/>
    </xf>
    <xf numFmtId="167" fontId="14" fillId="8" borderId="0" xfId="2" applyNumberFormat="1" applyFont="1" applyFill="1" applyBorder="1" applyAlignment="1">
      <alignment horizontal="right" vertical="center"/>
    </xf>
    <xf numFmtId="0" fontId="20" fillId="8" borderId="0" xfId="1" applyFont="1" applyFill="1" applyBorder="1" applyAlignment="1">
      <alignment horizontal="left" vertical="center"/>
    </xf>
    <xf numFmtId="4" fontId="20" fillId="0" borderId="0" xfId="1" applyNumberFormat="1" applyFont="1" applyFill="1" applyBorder="1" applyAlignment="1">
      <alignment vertical="center"/>
    </xf>
    <xf numFmtId="167" fontId="14" fillId="7" borderId="0" xfId="1" applyNumberFormat="1" applyFont="1" applyFill="1" applyBorder="1" applyAlignment="1">
      <alignment horizontal="center" vertical="center" wrapText="1"/>
    </xf>
    <xf numFmtId="167" fontId="14" fillId="8" borderId="25" xfId="2" applyNumberFormat="1" applyFont="1" applyFill="1" applyBorder="1" applyAlignment="1">
      <alignment horizontal="right" vertical="center"/>
    </xf>
    <xf numFmtId="167" fontId="14" fillId="8" borderId="149" xfId="2" applyNumberFormat="1" applyFont="1" applyFill="1" applyBorder="1" applyAlignment="1">
      <alignment horizontal="right" vertical="center"/>
    </xf>
    <xf numFmtId="167" fontId="20" fillId="0" borderId="0" xfId="1" applyNumberFormat="1" applyFont="1" applyFill="1" applyBorder="1" applyAlignment="1">
      <alignment vertical="center"/>
    </xf>
    <xf numFmtId="167" fontId="14" fillId="8" borderId="150" xfId="2" applyNumberFormat="1" applyFont="1" applyFill="1" applyBorder="1" applyAlignment="1">
      <alignment horizontal="right" vertical="center"/>
    </xf>
    <xf numFmtId="167" fontId="15" fillId="8" borderId="25" xfId="2" applyNumberFormat="1" applyFont="1" applyFill="1" applyBorder="1" applyAlignment="1">
      <alignment horizontal="right" vertical="center"/>
    </xf>
    <xf numFmtId="166" fontId="15" fillId="0" borderId="151" xfId="1" applyNumberFormat="1" applyFont="1" applyFill="1" applyBorder="1" applyAlignment="1">
      <alignment vertical="center"/>
    </xf>
    <xf numFmtId="166" fontId="15" fillId="0" borderId="152" xfId="1" applyNumberFormat="1" applyFont="1" applyFill="1" applyBorder="1" applyAlignment="1">
      <alignment vertical="center"/>
    </xf>
    <xf numFmtId="166" fontId="14" fillId="6" borderId="153" xfId="1" applyNumberFormat="1" applyFont="1" applyFill="1" applyBorder="1" applyAlignment="1">
      <alignment vertical="center"/>
    </xf>
    <xf numFmtId="0" fontId="13" fillId="4" borderId="92" xfId="1" applyFont="1" applyFill="1" applyBorder="1" applyAlignment="1">
      <alignment horizontal="center" vertical="center" wrapText="1"/>
    </xf>
    <xf numFmtId="0" fontId="14" fillId="4" borderId="38" xfId="1" applyFont="1" applyFill="1" applyBorder="1" applyAlignment="1">
      <alignment horizontal="left" vertical="center" wrapText="1"/>
    </xf>
    <xf numFmtId="166" fontId="14" fillId="8" borderId="154" xfId="1" applyNumberFormat="1" applyFont="1" applyFill="1" applyBorder="1" applyAlignment="1">
      <alignment vertical="center"/>
    </xf>
    <xf numFmtId="0" fontId="14" fillId="4" borderId="94" xfId="1" applyFont="1" applyFill="1" applyBorder="1" applyAlignment="1">
      <alignment horizontal="left" vertical="center" wrapText="1"/>
    </xf>
    <xf numFmtId="166" fontId="14" fillId="0" borderId="151" xfId="1" applyNumberFormat="1" applyFont="1" applyFill="1" applyBorder="1" applyAlignment="1">
      <alignment vertical="center"/>
    </xf>
    <xf numFmtId="0" fontId="14" fillId="4" borderId="39" xfId="1" applyFont="1" applyFill="1" applyBorder="1" applyAlignment="1">
      <alignment horizontal="left" vertical="center" wrapText="1"/>
    </xf>
    <xf numFmtId="0" fontId="14" fillId="4" borderId="92" xfId="1" applyFont="1" applyFill="1" applyBorder="1" applyAlignment="1">
      <alignment horizontal="left" vertical="center" wrapText="1"/>
    </xf>
    <xf numFmtId="166" fontId="20" fillId="0" borderId="0" xfId="1" applyNumberFormat="1" applyFont="1" applyFill="1" applyBorder="1" applyAlignment="1">
      <alignment vertical="center"/>
    </xf>
    <xf numFmtId="166" fontId="14" fillId="8" borderId="155" xfId="1" applyNumberFormat="1" applyFont="1" applyFill="1" applyBorder="1" applyAlignment="1">
      <alignment vertical="center"/>
    </xf>
    <xf numFmtId="166" fontId="15" fillId="0" borderId="156" xfId="1" applyNumberFormat="1" applyFont="1" applyFill="1" applyBorder="1" applyAlignment="1">
      <alignment vertic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78" xfId="1" applyFont="1" applyFill="1" applyBorder="1" applyAlignment="1">
      <alignment horizontal="left" vertical="center" wrapText="1"/>
    </xf>
    <xf numFmtId="166" fontId="27" fillId="0" borderId="0" xfId="1" applyNumberFormat="1" applyFont="1" applyFill="1" applyBorder="1" applyAlignment="1">
      <alignment horizontal="center"/>
    </xf>
    <xf numFmtId="166" fontId="14" fillId="0" borderId="25" xfId="1" applyNumberFormat="1" applyFont="1" applyFill="1" applyBorder="1" applyAlignment="1">
      <alignment vertical="center"/>
    </xf>
    <xf numFmtId="166" fontId="14" fillId="0" borderId="154" xfId="1" applyNumberFormat="1" applyFont="1" applyFill="1" applyBorder="1" applyAlignment="1">
      <alignment vertical="center"/>
    </xf>
    <xf numFmtId="0" fontId="14" fillId="4" borderId="82" xfId="1" applyFont="1" applyFill="1" applyBorder="1" applyAlignment="1">
      <alignment horizontal="left" vertical="center" wrapText="1"/>
    </xf>
    <xf numFmtId="0" fontId="14" fillId="4" borderId="87" xfId="1" applyFont="1" applyFill="1" applyBorder="1" applyAlignment="1">
      <alignment horizontal="left" vertical="center" wrapText="1"/>
    </xf>
    <xf numFmtId="0" fontId="28" fillId="0" borderId="0" xfId="1" applyFont="1" applyFill="1" applyBorder="1" applyAlignment="1">
      <alignment horizontal="right" vertical="center"/>
    </xf>
    <xf numFmtId="0" fontId="14" fillId="4" borderId="52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/>
    <xf numFmtId="0" fontId="30" fillId="0" borderId="0" xfId="1" applyFont="1" applyFill="1" applyBorder="1" applyAlignment="1"/>
    <xf numFmtId="0" fontId="24" fillId="0" borderId="0" xfId="1" applyFont="1" applyFill="1" applyBorder="1" applyAlignment="1">
      <alignment vertical="top"/>
    </xf>
    <xf numFmtId="166" fontId="42" fillId="0" borderId="0" xfId="1" applyNumberFormat="1" applyFont="1" applyFill="1" applyBorder="1" applyAlignment="1">
      <alignment horizontal="right" vertical="center" wrapText="1"/>
    </xf>
    <xf numFmtId="0" fontId="34" fillId="4" borderId="159" xfId="1" applyFont="1" applyFill="1" applyBorder="1" applyAlignment="1">
      <alignment vertical="center" wrapText="1"/>
    </xf>
    <xf numFmtId="0" fontId="34" fillId="0" borderId="0" xfId="1" applyFont="1" applyFill="1" applyBorder="1" applyAlignment="1">
      <alignment vertical="center" wrapText="1"/>
    </xf>
    <xf numFmtId="0" fontId="18" fillId="6" borderId="102" xfId="1" applyFont="1" applyFill="1" applyBorder="1" applyAlignment="1">
      <alignment vertical="center"/>
    </xf>
    <xf numFmtId="0" fontId="18" fillId="6" borderId="160" xfId="1" applyFont="1" applyFill="1" applyBorder="1" applyAlignment="1">
      <alignment vertical="center"/>
    </xf>
    <xf numFmtId="166" fontId="14" fillId="7" borderId="161" xfId="1" applyNumberFormat="1" applyFont="1" applyFill="1" applyBorder="1" applyAlignment="1">
      <alignment vertical="center" wrapText="1"/>
    </xf>
    <xf numFmtId="0" fontId="18" fillId="6" borderId="105" xfId="1" applyFont="1" applyFill="1" applyBorder="1" applyAlignment="1">
      <alignment vertical="center"/>
    </xf>
    <xf numFmtId="0" fontId="18" fillId="6" borderId="162" xfId="1" applyFont="1" applyFill="1" applyBorder="1" applyAlignment="1">
      <alignment vertical="center"/>
    </xf>
    <xf numFmtId="166" fontId="14" fillId="7" borderId="117" xfId="1" applyNumberFormat="1" applyFont="1" applyFill="1" applyBorder="1" applyAlignment="1">
      <alignment vertical="center" wrapText="1"/>
    </xf>
    <xf numFmtId="166" fontId="15" fillId="8" borderId="162" xfId="1" applyNumberFormat="1" applyFont="1" applyFill="1" applyBorder="1" applyAlignment="1">
      <alignment vertical="center"/>
    </xf>
    <xf numFmtId="166" fontId="15" fillId="8" borderId="163" xfId="1" applyNumberFormat="1" applyFont="1" applyFill="1" applyBorder="1" applyAlignment="1">
      <alignment vertical="center"/>
    </xf>
    <xf numFmtId="0" fontId="18" fillId="6" borderId="126" xfId="1" applyFont="1" applyFill="1" applyBorder="1" applyAlignment="1">
      <alignment vertical="center"/>
    </xf>
    <xf numFmtId="0" fontId="18" fillId="6" borderId="164" xfId="1" applyFont="1" applyFill="1" applyBorder="1" applyAlignment="1">
      <alignment vertical="center"/>
    </xf>
    <xf numFmtId="0" fontId="18" fillId="6" borderId="53" xfId="1" applyFont="1" applyFill="1" applyBorder="1" applyAlignment="1">
      <alignment vertical="center"/>
    </xf>
    <xf numFmtId="166" fontId="14" fillId="6" borderId="113" xfId="1" applyNumberFormat="1" applyFont="1" applyFill="1" applyBorder="1" applyAlignment="1">
      <alignment vertical="center"/>
    </xf>
    <xf numFmtId="0" fontId="44" fillId="0" borderId="0" xfId="1" applyFont="1" applyFill="1" applyBorder="1" applyAlignment="1"/>
    <xf numFmtId="166" fontId="42" fillId="8" borderId="0" xfId="1" applyNumberFormat="1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 wrapText="1"/>
    </xf>
    <xf numFmtId="0" fontId="9" fillId="4" borderId="59" xfId="1" applyFont="1" applyFill="1" applyBorder="1" applyAlignment="1">
      <alignment horizontal="center" vertical="center" wrapText="1"/>
    </xf>
    <xf numFmtId="0" fontId="9" fillId="4" borderId="166" xfId="1" applyFont="1" applyFill="1" applyBorder="1" applyAlignment="1">
      <alignment horizontal="center" vertical="center" wrapText="1"/>
    </xf>
    <xf numFmtId="0" fontId="14" fillId="4" borderId="99" xfId="1" applyFont="1" applyFill="1" applyBorder="1" applyAlignment="1">
      <alignment vertical="center" wrapText="1"/>
    </xf>
    <xf numFmtId="166" fontId="14" fillId="8" borderId="167" xfId="1" applyNumberFormat="1" applyFont="1" applyFill="1" applyBorder="1" applyAlignment="1">
      <alignment vertical="center"/>
    </xf>
    <xf numFmtId="166" fontId="14" fillId="8" borderId="168" xfId="1" applyNumberFormat="1" applyFont="1" applyFill="1" applyBorder="1" applyAlignment="1">
      <alignment vertical="center"/>
    </xf>
    <xf numFmtId="166" fontId="14" fillId="8" borderId="102" xfId="1" applyNumberFormat="1" applyFont="1" applyFill="1" applyBorder="1" applyAlignment="1">
      <alignment vertical="center"/>
    </xf>
    <xf numFmtId="166" fontId="14" fillId="8" borderId="103" xfId="1" applyNumberFormat="1" applyFont="1" applyFill="1" applyBorder="1" applyAlignment="1">
      <alignment vertical="center"/>
    </xf>
    <xf numFmtId="166" fontId="14" fillId="0" borderId="105" xfId="1" applyNumberFormat="1" applyFont="1" applyFill="1" applyBorder="1" applyAlignment="1">
      <alignment vertical="center"/>
    </xf>
    <xf numFmtId="166" fontId="14" fillId="0" borderId="106" xfId="1" applyNumberFormat="1" applyFont="1" applyFill="1" applyBorder="1" applyAlignment="1">
      <alignment vertical="center"/>
    </xf>
    <xf numFmtId="166" fontId="15" fillId="0" borderId="105" xfId="1" applyNumberFormat="1" applyFont="1" applyFill="1" applyBorder="1" applyAlignment="1">
      <alignment vertical="center"/>
    </xf>
    <xf numFmtId="166" fontId="15" fillId="0" borderId="106" xfId="1" applyNumberFormat="1" applyFont="1" applyFill="1" applyBorder="1" applyAlignment="1">
      <alignment vertical="center"/>
    </xf>
    <xf numFmtId="0" fontId="14" fillId="4" borderId="169" xfId="1" applyFont="1" applyFill="1" applyBorder="1" applyAlignment="1">
      <alignment vertical="center" wrapText="1"/>
    </xf>
    <xf numFmtId="166" fontId="15" fillId="0" borderId="109" xfId="1" applyNumberFormat="1" applyFont="1" applyFill="1" applyBorder="1" applyAlignment="1">
      <alignment vertical="center"/>
    </xf>
    <xf numFmtId="166" fontId="27" fillId="0" borderId="0" xfId="1" applyNumberFormat="1" applyFont="1" applyFill="1" applyBorder="1" applyAlignment="1"/>
    <xf numFmtId="165" fontId="27" fillId="0" borderId="0" xfId="1" applyNumberFormat="1" applyFont="1" applyFill="1" applyBorder="1" applyAlignment="1"/>
    <xf numFmtId="0" fontId="20" fillId="0" borderId="0" xfId="1" applyFont="1" applyFill="1" applyBorder="1" applyAlignment="1">
      <alignment vertical="top"/>
    </xf>
    <xf numFmtId="0" fontId="45" fillId="0" borderId="0" xfId="1" applyFont="1" applyFill="1" applyBorder="1" applyAlignment="1">
      <alignment horizontal="center" vertical="top"/>
    </xf>
    <xf numFmtId="0" fontId="39" fillId="0" borderId="0" xfId="1" applyFont="1" applyFill="1" applyBorder="1" applyAlignment="1">
      <alignment vertical="top"/>
    </xf>
    <xf numFmtId="0" fontId="9" fillId="4" borderId="170" xfId="1" applyFont="1" applyFill="1" applyBorder="1" applyAlignment="1">
      <alignment horizontal="center" vertical="center" wrapText="1"/>
    </xf>
    <xf numFmtId="0" fontId="9" fillId="4" borderId="121" xfId="1" applyFont="1" applyFill="1" applyBorder="1" applyAlignment="1">
      <alignment horizontal="center" vertical="center" wrapText="1"/>
    </xf>
    <xf numFmtId="0" fontId="9" fillId="4" borderId="171" xfId="1" applyFont="1" applyFill="1" applyBorder="1" applyAlignment="1">
      <alignment horizontal="center" vertical="center" wrapText="1"/>
    </xf>
    <xf numFmtId="0" fontId="9" fillId="4" borderId="172" xfId="1" applyFont="1" applyFill="1" applyBorder="1" applyAlignment="1">
      <alignment horizontal="center" vertical="center" wrapText="1"/>
    </xf>
    <xf numFmtId="165" fontId="14" fillId="0" borderId="174" xfId="1" applyNumberFormat="1" applyFont="1" applyFill="1" applyBorder="1" applyAlignment="1">
      <alignment vertical="center" wrapText="1"/>
    </xf>
    <xf numFmtId="165" fontId="14" fillId="0" borderId="131" xfId="1" applyNumberFormat="1" applyFont="1" applyFill="1" applyBorder="1" applyAlignment="1">
      <alignment vertical="center" wrapText="1"/>
    </xf>
    <xf numFmtId="165" fontId="14" fillId="0" borderId="175" xfId="1" applyNumberFormat="1" applyFont="1" applyFill="1" applyBorder="1" applyAlignment="1">
      <alignment vertical="center" wrapText="1"/>
    </xf>
    <xf numFmtId="165" fontId="14" fillId="0" borderId="132" xfId="1" applyNumberFormat="1" applyFont="1" applyFill="1" applyBorder="1" applyAlignment="1">
      <alignment vertical="center" wrapText="1"/>
    </xf>
    <xf numFmtId="165" fontId="14" fillId="0" borderId="11" xfId="1" applyNumberFormat="1" applyFont="1" applyFill="1" applyBorder="1" applyAlignment="1">
      <alignment vertical="center" wrapText="1"/>
    </xf>
    <xf numFmtId="165" fontId="14" fillId="0" borderId="63" xfId="1" applyNumberFormat="1" applyFont="1" applyFill="1" applyBorder="1" applyAlignment="1">
      <alignment vertical="center" wrapText="1"/>
    </xf>
    <xf numFmtId="165" fontId="14" fillId="0" borderId="36" xfId="1" applyNumberFormat="1" applyFont="1" applyFill="1" applyBorder="1" applyAlignment="1">
      <alignment vertical="center" wrapText="1"/>
    </xf>
    <xf numFmtId="165" fontId="14" fillId="0" borderId="176" xfId="1" applyNumberFormat="1" applyFont="1" applyFill="1" applyBorder="1" applyAlignment="1">
      <alignment vertical="center" wrapText="1"/>
    </xf>
    <xf numFmtId="165" fontId="14" fillId="0" borderId="37" xfId="1" applyNumberFormat="1" applyFont="1" applyFill="1" applyBorder="1" applyAlignment="1">
      <alignment vertical="center" wrapText="1"/>
    </xf>
    <xf numFmtId="165" fontId="14" fillId="0" borderId="46" xfId="1" applyNumberFormat="1" applyFont="1" applyFill="1" applyBorder="1" applyAlignment="1">
      <alignment vertical="center" wrapText="1"/>
    </xf>
    <xf numFmtId="165" fontId="15" fillId="0" borderId="63" xfId="1" applyNumberFormat="1" applyFont="1" applyFill="1" applyBorder="1" applyAlignment="1">
      <alignment vertical="center" wrapText="1"/>
    </xf>
    <xf numFmtId="165" fontId="15" fillId="0" borderId="36" xfId="1" applyNumberFormat="1" applyFont="1" applyFill="1" applyBorder="1" applyAlignment="1">
      <alignment vertical="center" wrapText="1"/>
    </xf>
    <xf numFmtId="165" fontId="15" fillId="0" borderId="176" xfId="1" applyNumberFormat="1" applyFont="1" applyFill="1" applyBorder="1" applyAlignment="1">
      <alignment vertical="center" wrapText="1"/>
    </xf>
    <xf numFmtId="165" fontId="15" fillId="0" borderId="37" xfId="1" applyNumberFormat="1" applyFont="1" applyFill="1" applyBorder="1" applyAlignment="1">
      <alignment vertical="center" wrapText="1"/>
    </xf>
    <xf numFmtId="165" fontId="15" fillId="0" borderId="46" xfId="1" applyNumberFormat="1" applyFont="1" applyFill="1" applyBorder="1" applyAlignment="1">
      <alignment vertical="center" wrapText="1"/>
    </xf>
    <xf numFmtId="166" fontId="14" fillId="6" borderId="123" xfId="1" applyNumberFormat="1" applyFont="1" applyFill="1" applyBorder="1" applyAlignment="1">
      <alignment vertical="center" wrapText="1"/>
    </xf>
    <xf numFmtId="166" fontId="14" fillId="6" borderId="55" xfId="1" applyNumberFormat="1" applyFont="1" applyFill="1" applyBorder="1" applyAlignment="1">
      <alignment vertical="center" wrapText="1"/>
    </xf>
    <xf numFmtId="166" fontId="14" fillId="6" borderId="128" xfId="1" applyNumberFormat="1" applyFont="1" applyFill="1" applyBorder="1" applyAlignment="1">
      <alignment vertical="center" wrapText="1"/>
    </xf>
    <xf numFmtId="166" fontId="14" fillId="6" borderId="100" xfId="1" applyNumberFormat="1" applyFont="1" applyFill="1" applyBorder="1" applyAlignment="1">
      <alignment vertical="center" wrapText="1"/>
    </xf>
    <xf numFmtId="0" fontId="14" fillId="7" borderId="0" xfId="1" applyFont="1" applyFill="1" applyBorder="1" applyAlignment="1">
      <alignment horizontal="right" vertical="center" wrapText="1"/>
    </xf>
    <xf numFmtId="0" fontId="14" fillId="4" borderId="96" xfId="1" applyFont="1" applyFill="1" applyBorder="1" applyAlignment="1">
      <alignment horizontal="center" vertical="center" wrapText="1"/>
    </xf>
    <xf numFmtId="0" fontId="14" fillId="4" borderId="97" xfId="1" applyFont="1" applyFill="1" applyBorder="1" applyAlignment="1">
      <alignment horizontal="center" vertical="center" wrapText="1"/>
    </xf>
    <xf numFmtId="0" fontId="14" fillId="4" borderId="11" xfId="1" applyFont="1" applyFill="1" applyBorder="1" applyAlignment="1">
      <alignment horizontal="center" vertical="center" wrapText="1"/>
    </xf>
    <xf numFmtId="0" fontId="14" fillId="4" borderId="172" xfId="1" applyFont="1" applyFill="1" applyBorder="1" applyAlignment="1">
      <alignment horizontal="center" vertical="center" wrapText="1"/>
    </xf>
    <xf numFmtId="166" fontId="14" fillId="7" borderId="103" xfId="1" applyNumberFormat="1" applyFont="1" applyFill="1" applyBorder="1" applyAlignment="1">
      <alignment vertical="center" wrapText="1"/>
    </xf>
    <xf numFmtId="166" fontId="14" fillId="7" borderId="106" xfId="1" applyNumberFormat="1" applyFont="1" applyFill="1" applyBorder="1" applyAlignment="1">
      <alignment vertical="center" wrapText="1"/>
    </xf>
    <xf numFmtId="166" fontId="15" fillId="7" borderId="106" xfId="1" applyNumberFormat="1" applyFont="1" applyFill="1" applyBorder="1" applyAlignment="1">
      <alignment vertical="center" wrapText="1"/>
    </xf>
    <xf numFmtId="0" fontId="38" fillId="8" borderId="0" xfId="1" applyFont="1" applyFill="1" applyBorder="1" applyAlignment="1"/>
    <xf numFmtId="0" fontId="45" fillId="0" borderId="0" xfId="1" applyFont="1" applyFill="1" applyBorder="1" applyAlignment="1">
      <alignment vertical="top"/>
    </xf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0" fontId="9" fillId="4" borderId="129" xfId="1" applyFont="1" applyFill="1" applyBorder="1" applyAlignment="1">
      <alignment horizontal="center" vertical="center" wrapText="1"/>
    </xf>
    <xf numFmtId="0" fontId="9" fillId="4" borderId="133" xfId="1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130" xfId="1" applyFont="1" applyFill="1" applyBorder="1" applyAlignment="1">
      <alignment horizontal="center" vertical="center" wrapText="1"/>
    </xf>
    <xf numFmtId="0" fontId="9" fillId="4" borderId="131" xfId="1" applyFont="1" applyFill="1" applyBorder="1" applyAlignment="1">
      <alignment horizontal="center" vertical="center" wrapText="1"/>
    </xf>
    <xf numFmtId="0" fontId="9" fillId="4" borderId="132" xfId="1" applyFont="1" applyFill="1" applyBorder="1" applyAlignment="1">
      <alignment horizontal="center" vertical="center" wrapText="1"/>
    </xf>
    <xf numFmtId="0" fontId="13" fillId="4" borderId="22" xfId="1" applyFont="1" applyFill="1" applyBorder="1" applyAlignment="1">
      <alignment horizontal="left" vertical="center" wrapText="1"/>
    </xf>
    <xf numFmtId="0" fontId="13" fillId="4" borderId="38" xfId="1" applyFont="1" applyFill="1" applyBorder="1" applyAlignment="1">
      <alignment horizontal="left" vertical="center" wrapText="1"/>
    </xf>
    <xf numFmtId="0" fontId="13" fillId="4" borderId="39" xfId="1" applyFont="1" applyFill="1" applyBorder="1" applyAlignment="1">
      <alignment horizontal="left" vertical="center" wrapText="1"/>
    </xf>
    <xf numFmtId="0" fontId="13" fillId="4" borderId="40" xfId="1" applyFont="1" applyFill="1" applyBorder="1" applyAlignment="1">
      <alignment horizontal="left" vertical="center" wrapText="1"/>
    </xf>
    <xf numFmtId="0" fontId="13" fillId="4" borderId="42" xfId="1" applyFont="1" applyFill="1" applyBorder="1" applyAlignment="1">
      <alignment horizontal="left" vertical="center" wrapText="1"/>
    </xf>
    <xf numFmtId="0" fontId="13" fillId="4" borderId="43" xfId="1" applyFont="1" applyFill="1" applyBorder="1" applyAlignment="1">
      <alignment horizontal="left" vertical="center" wrapText="1"/>
    </xf>
    <xf numFmtId="0" fontId="14" fillId="4" borderId="52" xfId="1" applyFont="1" applyFill="1" applyBorder="1" applyAlignment="1">
      <alignment horizontal="left" vertical="center" wrapText="1"/>
    </xf>
    <xf numFmtId="0" fontId="14" fillId="4" borderId="140" xfId="1" applyFont="1" applyFill="1" applyBorder="1" applyAlignment="1">
      <alignment horizontal="left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/>
    </xf>
    <xf numFmtId="0" fontId="14" fillId="4" borderId="52" xfId="1" applyFont="1" applyFill="1" applyBorder="1" applyAlignment="1">
      <alignment horizontal="center" vertical="center" wrapText="1"/>
    </xf>
    <xf numFmtId="0" fontId="14" fillId="4" borderId="73" xfId="1" applyFont="1" applyFill="1" applyBorder="1" applyAlignment="1">
      <alignment horizontal="center" vertical="center" wrapText="1"/>
    </xf>
    <xf numFmtId="0" fontId="14" fillId="4" borderId="78" xfId="1" applyFont="1" applyFill="1" applyBorder="1" applyAlignment="1">
      <alignment horizontal="left" vertical="center" wrapText="1"/>
    </xf>
    <xf numFmtId="0" fontId="14" fillId="4" borderId="79" xfId="1" applyFont="1" applyFill="1" applyBorder="1" applyAlignment="1">
      <alignment horizontal="left" vertical="center" wrapText="1"/>
    </xf>
    <xf numFmtId="0" fontId="14" fillId="4" borderId="82" xfId="1" applyFont="1" applyFill="1" applyBorder="1" applyAlignment="1">
      <alignment horizontal="left" vertical="center" wrapText="1"/>
    </xf>
    <xf numFmtId="0" fontId="14" fillId="4" borderId="83" xfId="1" applyFont="1" applyFill="1" applyBorder="1" applyAlignment="1">
      <alignment horizontal="left" vertical="center" wrapText="1"/>
    </xf>
    <xf numFmtId="0" fontId="14" fillId="4" borderId="87" xfId="1" applyFont="1" applyFill="1" applyBorder="1" applyAlignment="1">
      <alignment horizontal="left" vertical="center" wrapText="1"/>
    </xf>
    <xf numFmtId="0" fontId="14" fillId="4" borderId="88" xfId="1" applyFont="1" applyFill="1" applyBorder="1" applyAlignment="1">
      <alignment horizontal="left" vertical="center" wrapText="1"/>
    </xf>
    <xf numFmtId="0" fontId="14" fillId="4" borderId="73" xfId="1" applyFont="1" applyFill="1" applyBorder="1" applyAlignment="1">
      <alignment horizontal="left" vertical="center" wrapText="1"/>
    </xf>
    <xf numFmtId="0" fontId="26" fillId="0" borderId="91" xfId="1" applyFont="1" applyFill="1" applyBorder="1" applyAlignment="1">
      <alignment horizontal="center"/>
    </xf>
    <xf numFmtId="0" fontId="34" fillId="4" borderId="74" xfId="1" applyFont="1" applyFill="1" applyBorder="1" applyAlignment="1">
      <alignment horizontal="center" vertical="center" wrapText="1"/>
    </xf>
    <xf numFmtId="0" fontId="34" fillId="4" borderId="100" xfId="1" applyFont="1" applyFill="1" applyBorder="1" applyAlignment="1">
      <alignment horizontal="center" vertical="center" wrapText="1"/>
    </xf>
    <xf numFmtId="0" fontId="14" fillId="4" borderId="157" xfId="1" applyFont="1" applyFill="1" applyBorder="1" applyAlignment="1">
      <alignment horizontal="center" vertical="center" wrapText="1"/>
    </xf>
    <xf numFmtId="0" fontId="14" fillId="4" borderId="158" xfId="1" applyFont="1" applyFill="1" applyBorder="1" applyAlignment="1">
      <alignment horizontal="center" vertical="center" wrapText="1"/>
    </xf>
    <xf numFmtId="0" fontId="14" fillId="4" borderId="101" xfId="1" applyFont="1" applyFill="1" applyBorder="1" applyAlignment="1">
      <alignment horizontal="left" vertical="center" wrapText="1"/>
    </xf>
    <xf numFmtId="0" fontId="14" fillId="4" borderId="102" xfId="1" applyFont="1" applyFill="1" applyBorder="1" applyAlignment="1">
      <alignment horizontal="left" vertical="center" wrapText="1"/>
    </xf>
    <xf numFmtId="166" fontId="14" fillId="7" borderId="102" xfId="1" applyNumberFormat="1" applyFont="1" applyFill="1" applyBorder="1" applyAlignment="1">
      <alignment horizontal="right" vertical="center" wrapText="1"/>
    </xf>
    <xf numFmtId="166" fontId="14" fillId="7" borderId="103" xfId="1" applyNumberFormat="1" applyFont="1" applyFill="1" applyBorder="1" applyAlignment="1">
      <alignment horizontal="right" vertical="center" wrapText="1"/>
    </xf>
    <xf numFmtId="0" fontId="34" fillId="3" borderId="0" xfId="1" applyFont="1" applyFill="1" applyBorder="1" applyAlignment="1">
      <alignment horizontal="center" vertical="center"/>
    </xf>
    <xf numFmtId="0" fontId="24" fillId="0" borderId="91" xfId="1" applyFont="1" applyFill="1" applyBorder="1" applyAlignment="1">
      <alignment horizontal="center" vertical="center"/>
    </xf>
    <xf numFmtId="0" fontId="20" fillId="0" borderId="91" xfId="1" applyFont="1" applyFill="1" applyBorder="1" applyAlignment="1">
      <alignment horizontal="center" vertical="center"/>
    </xf>
    <xf numFmtId="0" fontId="31" fillId="0" borderId="91" xfId="1" applyFont="1" applyFill="1" applyBorder="1" applyAlignment="1">
      <alignment horizontal="center" vertical="top"/>
    </xf>
    <xf numFmtId="166" fontId="14" fillId="6" borderId="74" xfId="1" applyNumberFormat="1" applyFont="1" applyFill="1" applyBorder="1" applyAlignment="1">
      <alignment horizontal="right" vertical="center"/>
    </xf>
    <xf numFmtId="166" fontId="14" fillId="6" borderId="100" xfId="1" applyNumberFormat="1" applyFont="1" applyFill="1" applyBorder="1" applyAlignment="1">
      <alignment horizontal="right" vertical="center"/>
    </xf>
    <xf numFmtId="0" fontId="14" fillId="4" borderId="165" xfId="1" applyFont="1" applyFill="1" applyBorder="1" applyAlignment="1">
      <alignment horizontal="left" vertical="center" wrapText="1"/>
    </xf>
    <xf numFmtId="0" fontId="14" fillId="4" borderId="17" xfId="1" applyFont="1" applyFill="1" applyBorder="1" applyAlignment="1">
      <alignment horizontal="left" vertical="center" wrapText="1"/>
    </xf>
    <xf numFmtId="0" fontId="7" fillId="3" borderId="0" xfId="1" applyFont="1" applyFill="1" applyBorder="1" applyAlignment="1">
      <alignment horizontal="center" vertical="center"/>
    </xf>
    <xf numFmtId="0" fontId="14" fillId="4" borderId="104" xfId="1" applyFont="1" applyFill="1" applyBorder="1" applyAlignment="1">
      <alignment horizontal="left" vertical="center" wrapText="1"/>
    </xf>
    <xf numFmtId="0" fontId="14" fillId="4" borderId="105" xfId="1" applyFont="1" applyFill="1" applyBorder="1" applyAlignment="1">
      <alignment horizontal="left" vertical="center" wrapText="1"/>
    </xf>
    <xf numFmtId="166" fontId="14" fillId="0" borderId="105" xfId="1" applyNumberFormat="1" applyFont="1" applyFill="1" applyBorder="1" applyAlignment="1">
      <alignment horizontal="right" vertical="center"/>
    </xf>
    <xf numFmtId="166" fontId="14" fillId="0" borderId="106" xfId="1" applyNumberFormat="1" applyFont="1" applyFill="1" applyBorder="1" applyAlignment="1">
      <alignment horizontal="right" vertical="center"/>
    </xf>
    <xf numFmtId="0" fontId="14" fillId="4" borderId="40" xfId="1" applyFont="1" applyFill="1" applyBorder="1" applyAlignment="1">
      <alignment horizontal="left" vertical="center" wrapText="1"/>
    </xf>
    <xf numFmtId="0" fontId="14" fillId="4" borderId="126" xfId="1" applyFont="1" applyFill="1" applyBorder="1" applyAlignment="1">
      <alignment horizontal="left" vertical="center" wrapText="1"/>
    </xf>
    <xf numFmtId="166" fontId="15" fillId="0" borderId="126" xfId="1" applyNumberFormat="1" applyFont="1" applyFill="1" applyBorder="1" applyAlignment="1">
      <alignment horizontal="right" vertical="center"/>
    </xf>
    <xf numFmtId="166" fontId="15" fillId="0" borderId="127" xfId="1" applyNumberFormat="1" applyFont="1" applyFill="1" applyBorder="1" applyAlignment="1">
      <alignment horizontal="right" vertical="center"/>
    </xf>
    <xf numFmtId="0" fontId="14" fillId="4" borderId="107" xfId="1" applyFont="1" applyFill="1" applyBorder="1" applyAlignment="1">
      <alignment horizontal="left" vertical="center" wrapText="1"/>
    </xf>
    <xf numFmtId="0" fontId="14" fillId="4" borderId="10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/>
    </xf>
    <xf numFmtId="0" fontId="14" fillId="4" borderId="177" xfId="1" applyFont="1" applyFill="1" applyBorder="1" applyAlignment="1">
      <alignment horizontal="left" vertical="center" wrapText="1"/>
    </xf>
    <xf numFmtId="0" fontId="14" fillId="4" borderId="100" xfId="1" applyFont="1" applyFill="1" applyBorder="1" applyAlignment="1">
      <alignment horizontal="left" vertical="center" wrapText="1"/>
    </xf>
    <xf numFmtId="0" fontId="31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center" vertical="top"/>
    </xf>
    <xf numFmtId="0" fontId="14" fillId="4" borderId="100" xfId="1" applyFont="1" applyFill="1" applyBorder="1" applyAlignment="1">
      <alignment horizontal="center" vertical="center" wrapText="1"/>
    </xf>
    <xf numFmtId="0" fontId="14" fillId="4" borderId="173" xfId="1" applyFont="1" applyFill="1" applyBorder="1" applyAlignment="1">
      <alignment horizontal="left" vertical="center" wrapText="1"/>
    </xf>
    <xf numFmtId="0" fontId="14" fillId="4" borderId="163" xfId="1" applyFont="1" applyFill="1" applyBorder="1" applyAlignment="1">
      <alignment horizontal="left" vertical="center" wrapText="1"/>
    </xf>
    <xf numFmtId="0" fontId="14" fillId="4" borderId="178" xfId="1" applyFont="1" applyFill="1" applyBorder="1" applyAlignment="1">
      <alignment horizontal="left" vertical="center" wrapText="1"/>
    </xf>
    <xf numFmtId="0" fontId="14" fillId="4" borderId="179" xfId="1" applyFont="1" applyFill="1" applyBorder="1" applyAlignment="1">
      <alignment horizontal="left" vertical="center" wrapText="1"/>
    </xf>
    <xf numFmtId="0" fontId="24" fillId="0" borderId="91" xfId="1" applyFont="1" applyFill="1" applyBorder="1" applyAlignment="1">
      <alignment horizontal="center" vertical="top"/>
    </xf>
    <xf numFmtId="0" fontId="14" fillId="4" borderId="82" xfId="1" applyFont="1" applyFill="1" applyBorder="1" applyAlignment="1">
      <alignment horizontal="left" vertical="top" wrapText="1"/>
    </xf>
    <xf numFmtId="0" fontId="14" fillId="4" borderId="83" xfId="1" applyFont="1" applyFill="1" applyBorder="1" applyAlignment="1">
      <alignment horizontal="left" vertical="top" wrapText="1"/>
    </xf>
    <xf numFmtId="166" fontId="15" fillId="0" borderId="105" xfId="1" applyNumberFormat="1" applyFont="1" applyFill="1" applyBorder="1" applyAlignment="1">
      <alignment horizontal="right" vertical="center"/>
    </xf>
    <xf numFmtId="166" fontId="15" fillId="0" borderId="106" xfId="1" applyNumberFormat="1" applyFont="1" applyFill="1" applyBorder="1" applyAlignment="1">
      <alignment horizontal="right" vertical="center"/>
    </xf>
    <xf numFmtId="0" fontId="34" fillId="4" borderId="2" xfId="1" applyFont="1" applyFill="1" applyBorder="1" applyAlignment="1">
      <alignment horizontal="center" vertical="center" wrapText="1"/>
    </xf>
    <xf numFmtId="0" fontId="34" fillId="4" borderId="17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13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center" vertical="center" wrapText="1"/>
    </xf>
    <xf numFmtId="0" fontId="9" fillId="4" borderId="11" xfId="1" applyFont="1" applyFill="1" applyBorder="1" applyAlignment="1">
      <alignment horizontal="center" vertical="center" wrapText="1"/>
    </xf>
    <xf numFmtId="0" fontId="14" fillId="4" borderId="53" xfId="1" applyFont="1" applyFill="1" applyBorder="1" applyAlignment="1">
      <alignment horizontal="left" vertical="center" wrapText="1"/>
    </xf>
    <xf numFmtId="0" fontId="9" fillId="4" borderId="59" xfId="1" applyFont="1" applyFill="1" applyBorder="1" applyAlignment="1">
      <alignment horizontal="center" vertical="center" wrapText="1"/>
    </xf>
    <xf numFmtId="0" fontId="9" fillId="4" borderId="60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4" borderId="96" xfId="1" applyFont="1" applyFill="1" applyBorder="1" applyAlignment="1">
      <alignment horizontal="center" vertical="center" wrapText="1"/>
    </xf>
    <xf numFmtId="0" fontId="14" fillId="4" borderId="97" xfId="1" applyFont="1" applyFill="1" applyBorder="1" applyAlignment="1">
      <alignment horizontal="center" vertical="center" wrapText="1"/>
    </xf>
    <xf numFmtId="0" fontId="14" fillId="4" borderId="78" xfId="1" applyFont="1" applyFill="1" applyBorder="1" applyAlignment="1">
      <alignment horizontal="center" vertical="center" wrapText="1"/>
    </xf>
    <xf numFmtId="0" fontId="14" fillId="4" borderId="79" xfId="1" applyFont="1" applyFill="1" applyBorder="1" applyAlignment="1">
      <alignment horizontal="center" vertical="center" wrapText="1"/>
    </xf>
    <xf numFmtId="0" fontId="14" fillId="4" borderId="82" xfId="1" applyFont="1" applyFill="1" applyBorder="1" applyAlignment="1">
      <alignment horizontal="center" vertical="center" wrapText="1"/>
    </xf>
    <xf numFmtId="0" fontId="14" fillId="4" borderId="83" xfId="1" applyFont="1" applyFill="1" applyBorder="1" applyAlignment="1">
      <alignment horizontal="center" vertical="center" wrapText="1"/>
    </xf>
    <xf numFmtId="0" fontId="14" fillId="4" borderId="87" xfId="1" applyFont="1" applyFill="1" applyBorder="1" applyAlignment="1">
      <alignment horizontal="center" vertical="center" wrapText="1"/>
    </xf>
    <xf numFmtId="0" fontId="14" fillId="4" borderId="88" xfId="1" applyFont="1" applyFill="1" applyBorder="1" applyAlignment="1">
      <alignment horizontal="center" vertical="center" wrapText="1"/>
    </xf>
    <xf numFmtId="0" fontId="29" fillId="3" borderId="0" xfId="1" applyFont="1" applyFill="1" applyBorder="1" applyAlignment="1">
      <alignment horizontal="center" vertical="center"/>
    </xf>
    <xf numFmtId="166" fontId="14" fillId="7" borderId="105" xfId="1" applyNumberFormat="1" applyFont="1" applyFill="1" applyBorder="1" applyAlignment="1">
      <alignment horizontal="center" vertical="center" wrapText="1"/>
    </xf>
    <xf numFmtId="166" fontId="14" fillId="7" borderId="106" xfId="1" applyNumberFormat="1" applyFont="1" applyFill="1" applyBorder="1" applyAlignment="1">
      <alignment horizontal="center" vertical="center" wrapText="1"/>
    </xf>
    <xf numFmtId="166" fontId="14" fillId="8" borderId="91" xfId="1" applyNumberFormat="1" applyFont="1" applyFill="1" applyBorder="1" applyAlignment="1">
      <alignment horizontal="center" vertical="center"/>
    </xf>
    <xf numFmtId="0" fontId="14" fillId="4" borderId="101" xfId="1" applyFont="1" applyFill="1" applyBorder="1" applyAlignment="1">
      <alignment horizontal="center" vertical="center" wrapText="1"/>
    </xf>
    <xf numFmtId="0" fontId="14" fillId="4" borderId="102" xfId="1" applyFont="1" applyFill="1" applyBorder="1" applyAlignment="1">
      <alignment horizontal="center" vertical="center" wrapText="1"/>
    </xf>
    <xf numFmtId="0" fontId="14" fillId="4" borderId="102" xfId="1" applyFont="1" applyFill="1" applyBorder="1" applyAlignment="1">
      <alignment horizontal="center" wrapText="1"/>
    </xf>
    <xf numFmtId="0" fontId="14" fillId="4" borderId="103" xfId="1" applyFont="1" applyFill="1" applyBorder="1" applyAlignment="1">
      <alignment horizontal="center" wrapText="1"/>
    </xf>
    <xf numFmtId="166" fontId="14" fillId="6" borderId="108" xfId="1" applyNumberFormat="1" applyFont="1" applyFill="1" applyBorder="1" applyAlignment="1">
      <alignment horizontal="center" vertical="center"/>
    </xf>
    <xf numFmtId="166" fontId="14" fillId="6" borderId="109" xfId="1" applyNumberFormat="1" applyFont="1" applyFill="1" applyBorder="1" applyAlignment="1">
      <alignment horizontal="center" vertical="center"/>
    </xf>
    <xf numFmtId="0" fontId="14" fillId="4" borderId="115" xfId="1" applyFont="1" applyFill="1" applyBorder="1" applyAlignment="1">
      <alignment horizontal="center" vertical="center" wrapText="1"/>
    </xf>
    <xf numFmtId="0" fontId="14" fillId="4" borderId="64" xfId="1" applyFont="1" applyFill="1" applyBorder="1" applyAlignment="1">
      <alignment horizontal="center" vertical="center" wrapText="1"/>
    </xf>
    <xf numFmtId="0" fontId="14" fillId="4" borderId="119" xfId="1" applyFont="1" applyFill="1" applyBorder="1" applyAlignment="1">
      <alignment horizontal="center" vertical="center" wrapText="1"/>
    </xf>
    <xf numFmtId="0" fontId="14" fillId="4" borderId="12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14" fillId="4" borderId="111" xfId="1" applyFont="1" applyFill="1" applyBorder="1" applyAlignment="1">
      <alignment horizontal="center" vertical="center" wrapText="1"/>
    </xf>
    <xf numFmtId="0" fontId="14" fillId="4" borderId="112" xfId="1" applyFont="1" applyFill="1" applyBorder="1" applyAlignment="1">
      <alignment horizontal="center" vertical="center" wrapText="1"/>
    </xf>
    <xf numFmtId="0" fontId="14" fillId="4" borderId="115" xfId="1" applyFont="1" applyFill="1" applyBorder="1" applyAlignment="1">
      <alignment horizontal="left" vertical="center" wrapText="1"/>
    </xf>
    <xf numFmtId="0" fontId="14" fillId="4" borderId="41" xfId="1" applyFont="1" applyFill="1" applyBorder="1" applyAlignment="1">
      <alignment horizontal="left" vertical="center" wrapText="1"/>
    </xf>
    <xf numFmtId="166" fontId="14" fillId="8" borderId="105" xfId="1" applyNumberFormat="1" applyFont="1" applyFill="1" applyBorder="1" applyAlignment="1">
      <alignment horizontal="center" vertical="center"/>
    </xf>
    <xf numFmtId="166" fontId="14" fillId="8" borderId="106" xfId="1" applyNumberFormat="1" applyFont="1" applyFill="1" applyBorder="1" applyAlignment="1">
      <alignment horizontal="center" vertical="center"/>
    </xf>
    <xf numFmtId="166" fontId="15" fillId="8" borderId="105" xfId="1" applyNumberFormat="1" applyFont="1" applyFill="1" applyBorder="1" applyAlignment="1">
      <alignment horizontal="center" vertical="center"/>
    </xf>
    <xf numFmtId="166" fontId="15" fillId="8" borderId="106" xfId="1" applyNumberFormat="1" applyFont="1" applyFill="1" applyBorder="1" applyAlignment="1">
      <alignment horizontal="center" vertical="center"/>
    </xf>
    <xf numFmtId="166" fontId="15" fillId="7" borderId="105" xfId="1" applyNumberFormat="1" applyFont="1" applyFill="1" applyBorder="1" applyAlignment="1">
      <alignment horizontal="center" vertical="center" wrapText="1"/>
    </xf>
    <xf numFmtId="166" fontId="15" fillId="7" borderId="106" xfId="1" applyNumberFormat="1" applyFont="1" applyFill="1" applyBorder="1" applyAlignment="1">
      <alignment horizontal="center" vertical="center" wrapText="1"/>
    </xf>
    <xf numFmtId="0" fontId="14" fillId="4" borderId="121" xfId="1" applyFont="1" applyFill="1" applyBorder="1" applyAlignment="1">
      <alignment horizontal="center" vertical="center" wrapText="1"/>
    </xf>
    <xf numFmtId="0" fontId="14" fillId="4" borderId="114" xfId="1" applyFont="1" applyFill="1" applyBorder="1" applyAlignment="1">
      <alignment horizontal="center" vertical="center" wrapText="1"/>
    </xf>
    <xf numFmtId="0" fontId="31" fillId="0" borderId="91" xfId="1" applyFont="1" applyFill="1" applyBorder="1" applyAlignment="1">
      <alignment horizontal="center" vertical="center"/>
    </xf>
    <xf numFmtId="0" fontId="14" fillId="4" borderId="52" xfId="1" applyFont="1" applyFill="1" applyBorder="1" applyAlignment="1">
      <alignment horizontal="center" wrapText="1"/>
    </xf>
    <xf numFmtId="0" fontId="14" fillId="4" borderId="123" xfId="1" applyFont="1" applyFill="1" applyBorder="1" applyAlignment="1">
      <alignment horizontal="center" wrapText="1"/>
    </xf>
    <xf numFmtId="0" fontId="14" fillId="4" borderId="55" xfId="1" applyFont="1" applyFill="1" applyBorder="1" applyAlignment="1">
      <alignment horizontal="center" wrapText="1"/>
    </xf>
    <xf numFmtId="0" fontId="14" fillId="4" borderId="58" xfId="1" applyFont="1" applyFill="1" applyBorder="1" applyAlignment="1">
      <alignment horizontal="center" wrapText="1"/>
    </xf>
    <xf numFmtId="166" fontId="14" fillId="7" borderId="124" xfId="1" applyNumberFormat="1" applyFont="1" applyFill="1" applyBorder="1" applyAlignment="1">
      <alignment horizontal="right" vertical="center" wrapText="1"/>
    </xf>
    <xf numFmtId="166" fontId="14" fillId="7" borderId="125" xfId="1" applyNumberFormat="1" applyFont="1" applyFill="1" applyBorder="1" applyAlignment="1">
      <alignment horizontal="right" vertical="center" wrapText="1"/>
    </xf>
    <xf numFmtId="0" fontId="14" fillId="4" borderId="119" xfId="1" applyFont="1" applyFill="1" applyBorder="1" applyAlignment="1">
      <alignment horizontal="left" vertical="center" wrapText="1"/>
    </xf>
    <xf numFmtId="0" fontId="14" fillId="4" borderId="122" xfId="1" applyFont="1" applyFill="1" applyBorder="1" applyAlignment="1">
      <alignment horizontal="left" vertical="center" wrapText="1"/>
    </xf>
    <xf numFmtId="0" fontId="14" fillId="4" borderId="123" xfId="1" applyFont="1" applyFill="1" applyBorder="1" applyAlignment="1">
      <alignment horizontal="left" vertical="center" wrapText="1"/>
    </xf>
    <xf numFmtId="166" fontId="14" fillId="6" borderId="128" xfId="1" applyNumberFormat="1" applyFont="1" applyFill="1" applyBorder="1" applyAlignment="1">
      <alignment horizontal="right" vertical="center"/>
    </xf>
    <xf numFmtId="166" fontId="14" fillId="7" borderId="105" xfId="1" applyNumberFormat="1" applyFont="1" applyFill="1" applyBorder="1" applyAlignment="1">
      <alignment horizontal="right" vertical="center" wrapText="1"/>
    </xf>
    <xf numFmtId="166" fontId="14" fillId="7" borderId="106" xfId="1" applyNumberFormat="1" applyFont="1" applyFill="1" applyBorder="1" applyAlignment="1">
      <alignment horizontal="right" vertical="center" wrapText="1"/>
    </xf>
    <xf numFmtId="166" fontId="15" fillId="7" borderId="105" xfId="1" applyNumberFormat="1" applyFont="1" applyFill="1" applyBorder="1" applyAlignment="1">
      <alignment horizontal="right" vertical="center" wrapText="1"/>
    </xf>
    <xf numFmtId="166" fontId="15" fillId="7" borderId="106" xfId="1" applyNumberFormat="1" applyFont="1" applyFill="1" applyBorder="1" applyAlignment="1">
      <alignment horizontal="right" vertical="center" wrapText="1"/>
    </xf>
    <xf numFmtId="166" fontId="15" fillId="7" borderId="126" xfId="1" applyNumberFormat="1" applyFont="1" applyFill="1" applyBorder="1" applyAlignment="1">
      <alignment horizontal="right" vertical="center" wrapText="1"/>
    </xf>
    <xf numFmtId="166" fontId="15" fillId="7" borderId="127" xfId="1" applyNumberFormat="1" applyFont="1" applyFill="1" applyBorder="1" applyAlignment="1">
      <alignment horizontal="right" vertical="center" wrapText="1"/>
    </xf>
  </cellXfs>
  <cellStyles count="3">
    <cellStyle name="Milliers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SA\SNH\FMI%20-%20CTS\FMI%202023\2e%20trimestre\TOP%20transmis\R&#233;alisation%202e%20trimestre%202023%20COM%20angla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 2e trim 2023"/>
      <sheetName val="Revenus non encaissés"/>
      <sheetName val="Autres engagements 1er trim"/>
      <sheetName val="Autres engagements 2e trim"/>
      <sheetName val="ITIE 1er trim 2022"/>
      <sheetName val="Autres engagements 4e trim"/>
      <sheetName val="Autres engagements 3e trim"/>
      <sheetName val="Feuil1"/>
      <sheetName val="ITIE 2e trim 2023"/>
      <sheetName val="ITIE 4e trim 2021"/>
      <sheetName val="ITIE 3e trim 2021"/>
      <sheetName val="Français - 2e trim"/>
      <sheetName val="English - 2e trim"/>
      <sheetName val="Transmission CTS"/>
    </sheetNames>
    <sheetDataSet>
      <sheetData sheetId="0">
        <row r="146">
          <cell r="C146">
            <v>604.85599999999999</v>
          </cell>
        </row>
      </sheetData>
      <sheetData sheetId="1"/>
      <sheetData sheetId="2"/>
      <sheetData sheetId="3"/>
      <sheetData sheetId="4">
        <row r="7">
          <cell r="C7">
            <v>1.8660954999999999</v>
          </cell>
        </row>
        <row r="8">
          <cell r="C8">
            <v>0.1364215</v>
          </cell>
        </row>
        <row r="9">
          <cell r="C9">
            <v>0.10007880000000001</v>
          </cell>
        </row>
        <row r="10">
          <cell r="C10">
            <v>0.82161550000000005</v>
          </cell>
        </row>
        <row r="11">
          <cell r="C11">
            <v>0.23490060000000001</v>
          </cell>
        </row>
        <row r="12">
          <cell r="C12">
            <v>3.4370999999999999E-2</v>
          </cell>
        </row>
        <row r="13">
          <cell r="C13">
            <v>0.10981830000000001</v>
          </cell>
        </row>
        <row r="14">
          <cell r="C14">
            <v>0.1016724</v>
          </cell>
        </row>
        <row r="15">
          <cell r="C15">
            <v>8.5043600000000011E-2</v>
          </cell>
          <cell r="D15">
            <v>5.9448999999999996</v>
          </cell>
          <cell r="E15">
            <v>2.3860000000000001</v>
          </cell>
        </row>
        <row r="16">
          <cell r="C16">
            <v>0</v>
          </cell>
          <cell r="D16">
            <v>6.6500000000000004E-2</v>
          </cell>
        </row>
        <row r="17">
          <cell r="C17">
            <v>0</v>
          </cell>
        </row>
        <row r="23">
          <cell r="C23">
            <v>0.87650509999999993</v>
          </cell>
        </row>
        <row r="24">
          <cell r="C24">
            <v>0.10066839999999999</v>
          </cell>
        </row>
        <row r="25">
          <cell r="C25">
            <v>0.38292720000000002</v>
          </cell>
        </row>
        <row r="26">
          <cell r="C26">
            <v>0.3815095</v>
          </cell>
        </row>
        <row r="27">
          <cell r="C27">
            <v>0.28283240000000004</v>
          </cell>
        </row>
        <row r="28">
          <cell r="C28">
            <v>2.2914E-2</v>
          </cell>
        </row>
        <row r="29">
          <cell r="C29">
            <v>4.3773699999999999E-2</v>
          </cell>
        </row>
        <row r="30">
          <cell r="C30">
            <v>0.2118506</v>
          </cell>
        </row>
        <row r="31">
          <cell r="C31">
            <v>0.20884339999999998</v>
          </cell>
          <cell r="D31">
            <v>15.575199999999999</v>
          </cell>
          <cell r="E31">
            <v>7.1580000000000004</v>
          </cell>
        </row>
        <row r="32">
          <cell r="C32">
            <v>3.2320999999999999E-3</v>
          </cell>
          <cell r="D32">
            <v>0.46160000000000001</v>
          </cell>
        </row>
        <row r="33">
          <cell r="C33">
            <v>0</v>
          </cell>
        </row>
        <row r="42">
          <cell r="A42">
            <v>3.876414</v>
          </cell>
          <cell r="B42">
            <v>77.687899999999999</v>
          </cell>
          <cell r="C42">
            <v>301.15046319060002</v>
          </cell>
          <cell r="D42">
            <v>611.63300000000004</v>
          </cell>
          <cell r="E42">
            <v>184.19356125265628</v>
          </cell>
        </row>
        <row r="46">
          <cell r="A46">
            <v>0.91151400000000005</v>
          </cell>
          <cell r="B46">
            <v>1532.7750000000001</v>
          </cell>
          <cell r="C46">
            <v>1.39714587135</v>
          </cell>
          <cell r="D46">
            <v>611.63300000000004</v>
          </cell>
          <cell r="E46">
            <v>2.2842879166918726</v>
          </cell>
        </row>
        <row r="50">
          <cell r="A50">
            <v>3.3524500000000002</v>
          </cell>
          <cell r="B50">
            <v>1676.7570000000001</v>
          </cell>
          <cell r="C50">
            <v>5.6212440046500003</v>
          </cell>
          <cell r="D50">
            <v>611.63300000000004</v>
          </cell>
          <cell r="E50">
            <v>9.1905505501665221</v>
          </cell>
        </row>
        <row r="54">
          <cell r="A54">
            <v>5.0629774999999997</v>
          </cell>
          <cell r="B54">
            <v>11.2188</v>
          </cell>
          <cell r="C54">
            <v>34.741079774688444</v>
          </cell>
          <cell r="D54">
            <v>611.63300000000004</v>
          </cell>
          <cell r="E54">
            <v>56.800531976999999</v>
          </cell>
        </row>
        <row r="58">
          <cell r="A58">
            <v>2.761835</v>
          </cell>
          <cell r="B58">
            <v>281780.71000000002</v>
          </cell>
          <cell r="C58">
            <v>0.77823182720285</v>
          </cell>
          <cell r="D58">
            <v>611.63300000000004</v>
          </cell>
          <cell r="E58">
            <v>1.2723836470609824</v>
          </cell>
        </row>
        <row r="62">
          <cell r="A62">
            <v>9.2319999999999993</v>
          </cell>
          <cell r="B62">
            <v>383371.85</v>
          </cell>
          <cell r="C62">
            <v>3.5392889191999992</v>
          </cell>
          <cell r="D62">
            <v>611.63300000000004</v>
          </cell>
          <cell r="E62">
            <v>5.7866219108517667</v>
          </cell>
        </row>
        <row r="68">
          <cell r="A68">
            <v>1.6427359999999998</v>
          </cell>
          <cell r="B68">
            <v>76.830200000000005</v>
          </cell>
          <cell r="C68">
            <v>126.21173542719998</v>
          </cell>
          <cell r="D68">
            <v>612.68200000000002</v>
          </cell>
          <cell r="E68">
            <v>77.327658485007746</v>
          </cell>
        </row>
        <row r="72">
          <cell r="A72">
            <v>2.3880841900452494</v>
          </cell>
          <cell r="B72">
            <v>1532.7750000000001</v>
          </cell>
          <cell r="C72">
            <v>3.6603957443966073</v>
          </cell>
          <cell r="D72">
            <v>611.63300000000004</v>
          </cell>
          <cell r="E72">
            <v>5.9846276188443186</v>
          </cell>
        </row>
        <row r="76">
          <cell r="A76">
            <v>15.188932499999998</v>
          </cell>
          <cell r="B76">
            <v>11.2188</v>
          </cell>
          <cell r="C76">
            <v>104.40199059819693</v>
          </cell>
          <cell r="D76">
            <v>612.68200000000002</v>
          </cell>
          <cell r="E76">
            <v>170.40159593099997</v>
          </cell>
        </row>
        <row r="80">
          <cell r="A80">
            <v>6.7823030000000006</v>
          </cell>
          <cell r="B80">
            <v>281780.71000000002</v>
          </cell>
          <cell r="C80">
            <v>1.9111221547751303</v>
          </cell>
          <cell r="D80">
            <v>612.68200000000002</v>
          </cell>
          <cell r="E80">
            <v>3.119272566804852</v>
          </cell>
        </row>
        <row r="84">
          <cell r="B84">
            <v>38.178403090000003</v>
          </cell>
          <cell r="C84">
            <v>17.36670389</v>
          </cell>
          <cell r="D84">
            <v>-5.6856980000000057E-2</v>
          </cell>
          <cell r="E84">
            <v>2.8803749999999999</v>
          </cell>
        </row>
        <row r="86">
          <cell r="B86">
            <v>-7.2970560199999994</v>
          </cell>
          <cell r="C86">
            <v>0.6129</v>
          </cell>
          <cell r="D86">
            <v>3.8368799999999998</v>
          </cell>
          <cell r="E86">
            <v>3.2065250000000001</v>
          </cell>
        </row>
        <row r="88">
          <cell r="B88">
            <v>0.70632899999999998</v>
          </cell>
          <cell r="C88">
            <v>0</v>
          </cell>
        </row>
        <row r="93">
          <cell r="D93">
            <v>24.435994536668261</v>
          </cell>
        </row>
        <row r="95">
          <cell r="D95">
            <v>6.813473521858481</v>
          </cell>
        </row>
        <row r="97">
          <cell r="D97">
            <v>0</v>
          </cell>
        </row>
        <row r="99">
          <cell r="D99">
            <v>162.66916371995444</v>
          </cell>
        </row>
      </sheetData>
      <sheetData sheetId="5"/>
      <sheetData sheetId="6"/>
      <sheetData sheetId="7"/>
      <sheetData sheetId="8">
        <row r="7">
          <cell r="C7">
            <v>1.886698</v>
          </cell>
        </row>
        <row r="8">
          <cell r="C8">
            <v>0.12909390000000001</v>
          </cell>
        </row>
        <row r="9">
          <cell r="C9">
            <v>8.9392600000000003E-2</v>
          </cell>
        </row>
        <row r="10">
          <cell r="C10">
            <v>0.75232060000000001</v>
          </cell>
        </row>
        <row r="11">
          <cell r="C11">
            <v>0.25700000000000001</v>
          </cell>
        </row>
        <row r="12">
          <cell r="C12">
            <v>4.3073399999999998E-2</v>
          </cell>
        </row>
        <row r="13">
          <cell r="C13">
            <v>0.10047970000000001</v>
          </cell>
        </row>
        <row r="14">
          <cell r="C14">
            <v>9.0752899999999997E-2</v>
          </cell>
        </row>
        <row r="15">
          <cell r="C15">
            <v>7.8727500000000006E-2</v>
          </cell>
          <cell r="D15">
            <v>7.1050000000000004</v>
          </cell>
          <cell r="E15">
            <v>2.2309999999999999</v>
          </cell>
        </row>
        <row r="16">
          <cell r="C16">
            <v>0</v>
          </cell>
          <cell r="D16">
            <v>6.7400000000000002E-2</v>
          </cell>
        </row>
        <row r="17">
          <cell r="C17">
            <v>0</v>
          </cell>
        </row>
        <row r="23">
          <cell r="C23">
            <v>1.0087524999999999</v>
          </cell>
        </row>
        <row r="24">
          <cell r="C24">
            <v>8.34868E-2</v>
          </cell>
        </row>
        <row r="25">
          <cell r="C25">
            <v>0.32013940000000002</v>
          </cell>
        </row>
        <row r="26">
          <cell r="C26">
            <v>0.42499940000000003</v>
          </cell>
        </row>
        <row r="27">
          <cell r="C27">
            <v>0.26100000000000001</v>
          </cell>
        </row>
        <row r="28">
          <cell r="C28">
            <v>2.9000000000000001E-2</v>
          </cell>
        </row>
        <row r="29">
          <cell r="C29">
            <v>4.0099999999999997E-2</v>
          </cell>
        </row>
        <row r="30">
          <cell r="C30">
            <v>0.189</v>
          </cell>
        </row>
        <row r="31">
          <cell r="C31">
            <v>0.14699999999999999</v>
          </cell>
          <cell r="D31">
            <v>12.603</v>
          </cell>
          <cell r="E31">
            <v>6.6929999999999996</v>
          </cell>
        </row>
        <row r="32">
          <cell r="C32">
            <v>3.0000000000000001E-3</v>
          </cell>
          <cell r="D32">
            <v>0.46779999999999999</v>
          </cell>
        </row>
        <row r="33">
          <cell r="C33">
            <v>0</v>
          </cell>
        </row>
        <row r="42">
          <cell r="A42">
            <v>3.1952279999999997</v>
          </cell>
          <cell r="B42">
            <v>72.320700000000002</v>
          </cell>
          <cell r="C42">
            <v>231.08112561959999</v>
          </cell>
          <cell r="D42">
            <v>604.85599999999999</v>
          </cell>
          <cell r="E42">
            <v>139.77080531776878</v>
          </cell>
        </row>
        <row r="46">
          <cell r="A46">
            <v>0.56453500000000001</v>
          </cell>
          <cell r="B46">
            <v>1532.7750000000001</v>
          </cell>
          <cell r="C46">
            <v>0.86530513462500003</v>
          </cell>
          <cell r="D46">
            <v>604.85599999999999</v>
          </cell>
          <cell r="E46">
            <v>1.4305969265825254</v>
          </cell>
        </row>
        <row r="50">
          <cell r="A50">
            <v>2.109057</v>
          </cell>
          <cell r="B50">
            <v>1676.7570000000001</v>
          </cell>
          <cell r="C50">
            <v>3.5363760881490003</v>
          </cell>
          <cell r="D50">
            <v>604.85599999999999</v>
          </cell>
          <cell r="E50">
            <v>5.8466413297528668</v>
          </cell>
        </row>
        <row r="54">
          <cell r="A54">
            <v>4.7507580000000003</v>
          </cell>
          <cell r="B54">
            <v>9.1841799999999996</v>
          </cell>
          <cell r="C54">
            <v>26.390966066514583</v>
          </cell>
          <cell r="D54">
            <v>604.85599999999999</v>
          </cell>
          <cell r="E54">
            <v>43.631816608439998</v>
          </cell>
        </row>
        <row r="58">
          <cell r="A58">
            <v>2.582541</v>
          </cell>
          <cell r="B58">
            <v>281780.71000000002</v>
          </cell>
          <cell r="C58">
            <v>0.72771023658411005</v>
          </cell>
          <cell r="D58">
            <v>604.85599999999999</v>
          </cell>
          <cell r="E58">
            <v>1.2031131981564371</v>
          </cell>
        </row>
        <row r="62">
          <cell r="A62">
            <v>9.0291899999999998</v>
          </cell>
          <cell r="B62">
            <v>383371.85</v>
          </cell>
          <cell r="C62">
            <v>3.4615372743014996</v>
          </cell>
          <cell r="D62">
            <v>604.85599999999999</v>
          </cell>
          <cell r="E62">
            <v>5.7229113612190332</v>
          </cell>
        </row>
        <row r="66">
          <cell r="E66">
            <v>-15.130553227197389</v>
          </cell>
        </row>
        <row r="71">
          <cell r="A71">
            <v>3.156625</v>
          </cell>
          <cell r="B71">
            <v>76.928600000000003</v>
          </cell>
          <cell r="C71">
            <v>242.83474197500001</v>
          </cell>
          <cell r="D71">
            <v>600.76199999999994</v>
          </cell>
          <cell r="E71">
            <v>145.88588525838495</v>
          </cell>
        </row>
        <row r="75">
          <cell r="A75">
            <v>1.4790289999999999</v>
          </cell>
          <cell r="B75">
            <v>1532.7750000000001</v>
          </cell>
          <cell r="C75">
            <v>2.2670186754750001</v>
          </cell>
          <cell r="D75">
            <v>604.85599999999999</v>
          </cell>
          <cell r="E75">
            <v>3.7480303997563063</v>
          </cell>
        </row>
        <row r="79">
          <cell r="A79">
            <v>14.252274</v>
          </cell>
          <cell r="B79">
            <v>9.1841799999999996</v>
          </cell>
          <cell r="C79">
            <v>78.637012227958877</v>
          </cell>
          <cell r="D79">
            <v>600.76199999999994</v>
          </cell>
          <cell r="E79">
            <v>130.89544982531999</v>
          </cell>
        </row>
        <row r="83">
          <cell r="A83">
            <v>6.3420060000000005</v>
          </cell>
          <cell r="B83">
            <v>281780.71000000002</v>
          </cell>
          <cell r="C83">
            <v>1.7870549535042601</v>
          </cell>
          <cell r="D83">
            <v>604.85599999999999</v>
          </cell>
          <cell r="E83">
            <v>2.9545130634469361</v>
          </cell>
        </row>
        <row r="87">
          <cell r="B87">
            <v>2.0707426999999998</v>
          </cell>
          <cell r="C87">
            <v>20.178053640000002</v>
          </cell>
          <cell r="D87">
            <v>-0.13765979000000006</v>
          </cell>
          <cell r="E87">
            <v>1.7239</v>
          </cell>
        </row>
        <row r="89">
          <cell r="B89">
            <v>6.5032500000000004</v>
          </cell>
          <cell r="C89">
            <v>0.55611025000000003</v>
          </cell>
          <cell r="D89">
            <v>4.5</v>
          </cell>
          <cell r="E89">
            <v>2.5082035</v>
          </cell>
        </row>
        <row r="91">
          <cell r="B91">
            <v>1.0308109999999999</v>
          </cell>
          <cell r="C91">
            <v>-0.74563201819937308</v>
          </cell>
        </row>
        <row r="96">
          <cell r="D96">
            <v>19.470224638049704</v>
          </cell>
        </row>
        <row r="98">
          <cell r="D98">
            <v>6.1930002090000009</v>
          </cell>
        </row>
        <row r="100">
          <cell r="D100">
            <v>0.19671738699999999</v>
          </cell>
        </row>
        <row r="103">
          <cell r="D103">
            <v>117.03627932983072</v>
          </cell>
        </row>
      </sheetData>
      <sheetData sheetId="9">
        <row r="7">
          <cell r="C7">
            <v>1.9773111999999999</v>
          </cell>
        </row>
        <row r="8">
          <cell r="C8">
            <v>0.129</v>
          </cell>
        </row>
        <row r="9">
          <cell r="C9">
            <v>7.0000000000000007E-2</v>
          </cell>
        </row>
        <row r="10">
          <cell r="C10">
            <v>0.745</v>
          </cell>
        </row>
        <row r="11">
          <cell r="C11">
            <v>0.23200000000000001</v>
          </cell>
        </row>
        <row r="12">
          <cell r="C12">
            <v>0.04</v>
          </cell>
        </row>
        <row r="13">
          <cell r="C13">
            <v>0.104</v>
          </cell>
        </row>
        <row r="14">
          <cell r="C14">
            <v>8.2000000000000003E-2</v>
          </cell>
        </row>
        <row r="15">
          <cell r="C15">
            <v>0.105</v>
          </cell>
          <cell r="D15">
            <v>7.3695843430000005</v>
          </cell>
          <cell r="E15">
            <v>2.1230000000000002</v>
          </cell>
        </row>
        <row r="16">
          <cell r="C16">
            <v>5.0000000000000001E-4</v>
          </cell>
          <cell r="D16">
            <v>6.9099999999999995E-2</v>
          </cell>
        </row>
        <row r="17">
          <cell r="C17">
            <v>0</v>
          </cell>
        </row>
        <row r="23">
          <cell r="C23">
            <v>1.1426887999999999</v>
          </cell>
        </row>
        <row r="24">
          <cell r="C24">
            <v>8.3000000000000004E-2</v>
          </cell>
        </row>
        <row r="25">
          <cell r="C25">
            <v>0.251</v>
          </cell>
        </row>
        <row r="26">
          <cell r="C26">
            <v>0.436</v>
          </cell>
        </row>
        <row r="27">
          <cell r="C27">
            <v>0.23499999999999999</v>
          </cell>
        </row>
        <row r="28">
          <cell r="C28">
            <v>2.7E-2</v>
          </cell>
        </row>
        <row r="29">
          <cell r="C29">
            <v>4.2000000000000003E-2</v>
          </cell>
        </row>
        <row r="30">
          <cell r="C30">
            <v>0.17199999999999999</v>
          </cell>
        </row>
        <row r="31">
          <cell r="C31">
            <v>0.19600000000000001</v>
          </cell>
          <cell r="D31">
            <v>13.343</v>
          </cell>
          <cell r="E31">
            <v>6.3690000000000007</v>
          </cell>
        </row>
        <row r="32">
          <cell r="C32">
            <v>3.0000000000000001E-3</v>
          </cell>
          <cell r="D32">
            <v>0.47939999999999999</v>
          </cell>
        </row>
        <row r="33">
          <cell r="C33">
            <v>0</v>
          </cell>
        </row>
        <row r="42">
          <cell r="A42">
            <v>3.5909999999999997</v>
          </cell>
          <cell r="B42">
            <v>74.478700000000003</v>
          </cell>
          <cell r="C42">
            <v>267.45301169999999</v>
          </cell>
          <cell r="D42">
            <v>590</v>
          </cell>
          <cell r="E42">
            <v>157.79727690299998</v>
          </cell>
        </row>
        <row r="46">
          <cell r="A46">
            <v>0.71158434299999995</v>
          </cell>
          <cell r="B46">
            <v>1616.934</v>
          </cell>
          <cell r="C46">
            <v>1.1505849180643619</v>
          </cell>
          <cell r="D46">
            <v>590</v>
          </cell>
          <cell r="E46">
            <v>1.9501439289226472</v>
          </cell>
        </row>
        <row r="50">
          <cell r="A50">
            <v>2.5760000000000001</v>
          </cell>
          <cell r="B50">
            <v>1768.9849999999999</v>
          </cell>
          <cell r="C50">
            <v>4.55690536</v>
          </cell>
          <cell r="D50">
            <v>590</v>
          </cell>
          <cell r="E50">
            <v>7.7235684067796608</v>
          </cell>
        </row>
        <row r="54">
          <cell r="A54">
            <v>5.5383589999999998</v>
          </cell>
          <cell r="B54">
            <v>9.6542999999999992</v>
          </cell>
          <cell r="C54">
            <v>31.546697783282998</v>
          </cell>
          <cell r="D54">
            <v>590</v>
          </cell>
          <cell r="E54">
            <v>53.468979293699995</v>
          </cell>
        </row>
        <row r="58">
          <cell r="A58">
            <v>2.4177559999999998</v>
          </cell>
          <cell r="B58">
            <v>281780.71000000002</v>
          </cell>
          <cell r="C58">
            <v>0.68127700228676003</v>
          </cell>
          <cell r="D58">
            <v>590</v>
          </cell>
          <cell r="E58">
            <v>1.1547067835368814</v>
          </cell>
        </row>
        <row r="62">
          <cell r="A62">
            <v>9</v>
          </cell>
          <cell r="B62">
            <v>383371.85</v>
          </cell>
          <cell r="C62">
            <v>3.4503466499999997</v>
          </cell>
          <cell r="D62">
            <v>590</v>
          </cell>
          <cell r="E62">
            <v>5.8480451694915248</v>
          </cell>
        </row>
        <row r="68">
          <cell r="A68">
            <v>1.9089999999999998</v>
          </cell>
          <cell r="B68">
            <v>72.182500000000005</v>
          </cell>
          <cell r="C68">
            <v>137.7963925</v>
          </cell>
          <cell r="D68">
            <v>590</v>
          </cell>
          <cell r="E68">
            <v>81.299871574999997</v>
          </cell>
        </row>
        <row r="72">
          <cell r="A72">
            <v>1.8660000000000001</v>
          </cell>
          <cell r="B72">
            <v>1616.934</v>
          </cell>
          <cell r="C72">
            <v>3.0171988440000002</v>
          </cell>
          <cell r="D72">
            <v>590</v>
          </cell>
          <cell r="E72">
            <v>5.1138963457627122</v>
          </cell>
        </row>
        <row r="76">
          <cell r="A76">
            <v>16.615076999999999</v>
          </cell>
          <cell r="B76">
            <v>9.6542999999999992</v>
          </cell>
          <cell r="C76">
            <v>94.640093349848996</v>
          </cell>
          <cell r="D76">
            <v>590</v>
          </cell>
          <cell r="E76">
            <v>160.40693788109999</v>
          </cell>
        </row>
        <row r="80">
          <cell r="A80">
            <v>5.9373409999999991</v>
          </cell>
          <cell r="B80">
            <v>281780.71000000002</v>
          </cell>
          <cell r="C80">
            <v>1.6730281624921099</v>
          </cell>
          <cell r="D80">
            <v>590</v>
          </cell>
          <cell r="E80">
            <v>2.8356409533764575</v>
          </cell>
        </row>
        <row r="84">
          <cell r="B84">
            <v>10.723038499999999</v>
          </cell>
          <cell r="C84">
            <v>5.8318790999999992</v>
          </cell>
          <cell r="D84">
            <v>0.15456831999999998</v>
          </cell>
          <cell r="E84">
            <v>1.082225</v>
          </cell>
        </row>
        <row r="86">
          <cell r="B86">
            <v>14.227441259999999</v>
          </cell>
          <cell r="C86">
            <v>1.1184397500000001</v>
          </cell>
          <cell r="D86">
            <v>1.7451588500000002</v>
          </cell>
          <cell r="E86">
            <v>5.1415214999999996</v>
          </cell>
        </row>
        <row r="88">
          <cell r="B88">
            <v>3.3364483900000002</v>
          </cell>
          <cell r="C88">
            <v>-0.34235380999999998</v>
          </cell>
        </row>
        <row r="93">
          <cell r="D93">
            <v>-18.45419314353477</v>
          </cell>
        </row>
        <row r="95">
          <cell r="D95">
            <v>12.544684074223252</v>
          </cell>
        </row>
        <row r="97">
          <cell r="D97">
            <v>2.8585500000000001E-4</v>
          </cell>
        </row>
        <row r="99">
          <cell r="D99">
            <v>179.71204709354561</v>
          </cell>
        </row>
      </sheetData>
      <sheetData sheetId="10">
        <row r="7">
          <cell r="C7">
            <v>1.863</v>
          </cell>
        </row>
        <row r="8">
          <cell r="C8">
            <v>0.13400000000000001</v>
          </cell>
        </row>
        <row r="9">
          <cell r="C9">
            <v>0.08</v>
          </cell>
        </row>
        <row r="10">
          <cell r="C10">
            <v>0.80400000000000005</v>
          </cell>
        </row>
        <row r="11">
          <cell r="C11">
            <v>0.246</v>
          </cell>
        </row>
        <row r="12">
          <cell r="C12">
            <v>4.8000000000000001E-2</v>
          </cell>
        </row>
        <row r="13">
          <cell r="C13">
            <v>0.104</v>
          </cell>
        </row>
        <row r="14">
          <cell r="C14">
            <v>8.6999999999999994E-2</v>
          </cell>
        </row>
        <row r="15">
          <cell r="C15">
            <v>8.3000000000000004E-2</v>
          </cell>
          <cell r="D15">
            <v>6.7349999999999994</v>
          </cell>
          <cell r="E15">
            <v>2.10975</v>
          </cell>
        </row>
        <row r="16">
          <cell r="C16">
            <v>0</v>
          </cell>
          <cell r="D16">
            <v>6.7000000000000004E-2</v>
          </cell>
        </row>
        <row r="17">
          <cell r="C17">
            <v>0</v>
          </cell>
        </row>
        <row r="23">
          <cell r="C23">
            <v>1.022</v>
          </cell>
        </row>
        <row r="24">
          <cell r="C24">
            <v>8.6999999999999994E-2</v>
          </cell>
        </row>
        <row r="25">
          <cell r="C25">
            <v>0.28799999999999998</v>
          </cell>
        </row>
        <row r="26">
          <cell r="C26">
            <v>0.47499999999999998</v>
          </cell>
        </row>
        <row r="27">
          <cell r="C27">
            <v>0.249</v>
          </cell>
        </row>
        <row r="28">
          <cell r="C28">
            <v>3.2000000000000001E-2</v>
          </cell>
        </row>
        <row r="29">
          <cell r="C29">
            <v>4.1000000000000002E-2</v>
          </cell>
        </row>
        <row r="30">
          <cell r="C30">
            <v>0.18099999999999999</v>
          </cell>
        </row>
        <row r="31">
          <cell r="C31">
            <v>0.155</v>
          </cell>
          <cell r="D31">
            <v>12.043999999999999</v>
          </cell>
          <cell r="E31">
            <v>6.32925</v>
          </cell>
        </row>
        <row r="32">
          <cell r="C32">
            <v>3.0000000000000001E-3</v>
          </cell>
          <cell r="D32">
            <v>0.46500000000000002</v>
          </cell>
        </row>
        <row r="33">
          <cell r="C33">
            <v>0</v>
          </cell>
        </row>
        <row r="42">
          <cell r="A42">
            <v>3.2640000000000002</v>
          </cell>
          <cell r="B42">
            <v>76.328999999999994</v>
          </cell>
          <cell r="C42">
            <v>249.137856</v>
          </cell>
          <cell r="D42">
            <v>590.86900000000003</v>
          </cell>
          <cell r="E42">
            <v>147.20783583686401</v>
          </cell>
        </row>
        <row r="46">
          <cell r="A46">
            <v>0.71162000000000003</v>
          </cell>
          <cell r="B46">
            <v>1616.934</v>
          </cell>
          <cell r="C46">
            <v>1.1506425730799998</v>
          </cell>
          <cell r="D46">
            <v>590.86900000000003</v>
          </cell>
          <cell r="E46">
            <v>1.9473733993152453</v>
          </cell>
        </row>
        <row r="50">
          <cell r="A50">
            <v>2.6002369999999999</v>
          </cell>
          <cell r="B50">
            <v>1768.9854439999999</v>
          </cell>
          <cell r="C50">
            <v>4.5997814039502272</v>
          </cell>
          <cell r="D50">
            <v>590.86900000000003</v>
          </cell>
          <cell r="E50">
            <v>7.7847736197875115</v>
          </cell>
        </row>
        <row r="54">
          <cell r="A54">
            <v>3.7795969999999999</v>
          </cell>
          <cell r="B54">
            <v>8.6943000000000001</v>
          </cell>
          <cell r="C54">
            <v>19.416516782010284</v>
          </cell>
          <cell r="D54">
            <v>590.86900000000003</v>
          </cell>
          <cell r="E54">
            <v>32.860950197100003</v>
          </cell>
        </row>
        <row r="58">
          <cell r="A58">
            <v>2.0881340000000002</v>
          </cell>
          <cell r="B58">
            <v>281780.71000000002</v>
          </cell>
          <cell r="C58">
            <v>0.58839588109514007</v>
          </cell>
          <cell r="D58">
            <v>590.86900000000003</v>
          </cell>
          <cell r="E58">
            <v>0.99581443787902235</v>
          </cell>
        </row>
        <row r="62">
          <cell r="A62">
            <v>7.1475359999999997</v>
          </cell>
          <cell r="B62">
            <v>383371.85</v>
          </cell>
          <cell r="C62">
            <v>2.7401640992615994</v>
          </cell>
          <cell r="D62">
            <v>590.86900000000003</v>
          </cell>
          <cell r="E62">
            <v>4.6375154209504963</v>
          </cell>
        </row>
        <row r="68">
          <cell r="A68">
            <v>2.8859999999999997</v>
          </cell>
          <cell r="B68">
            <v>76.676199999999994</v>
          </cell>
          <cell r="C68">
            <v>221.28751319999995</v>
          </cell>
          <cell r="D68">
            <v>590.69600000000003</v>
          </cell>
          <cell r="E68">
            <v>130.71364889718717</v>
          </cell>
        </row>
        <row r="72">
          <cell r="A72">
            <v>1.8643800000000001</v>
          </cell>
          <cell r="B72">
            <v>1616.934</v>
          </cell>
          <cell r="C72">
            <v>3.0145794109200001</v>
          </cell>
          <cell r="D72">
            <v>590.86900000000003</v>
          </cell>
          <cell r="E72">
            <v>5.1019420733191287</v>
          </cell>
        </row>
        <row r="76">
          <cell r="A76">
            <v>11.338791000000001</v>
          </cell>
          <cell r="B76">
            <v>8.6943000000000001</v>
          </cell>
          <cell r="C76">
            <v>58.23249551287855</v>
          </cell>
          <cell r="D76">
            <v>590.69600000000003</v>
          </cell>
          <cell r="E76">
            <v>98.582850591300001</v>
          </cell>
        </row>
        <row r="80">
          <cell r="A80">
            <v>5.1278790000000001</v>
          </cell>
          <cell r="B80">
            <v>281780.71000000002</v>
          </cell>
          <cell r="C80">
            <v>1.4449373854140903</v>
          </cell>
          <cell r="D80">
            <v>590.69600000000003</v>
          </cell>
          <cell r="E80">
            <v>2.446160775448099</v>
          </cell>
        </row>
        <row r="84">
          <cell r="B84">
            <v>10.17086679</v>
          </cell>
          <cell r="C84">
            <v>5.5846228700000005</v>
          </cell>
          <cell r="D84">
            <v>-0.11863620999999991</v>
          </cell>
          <cell r="E84">
            <v>1.8765000000000001</v>
          </cell>
        </row>
        <row r="86">
          <cell r="B86">
            <v>-15.965557199999999</v>
          </cell>
          <cell r="C86">
            <v>0.48730000000000001</v>
          </cell>
          <cell r="D86">
            <v>1.16343923</v>
          </cell>
          <cell r="E86">
            <v>1.2070000000000001</v>
          </cell>
        </row>
        <row r="88">
          <cell r="B88">
            <v>2.2741616099999997</v>
          </cell>
          <cell r="C88">
            <v>-0.55395234999999998</v>
          </cell>
        </row>
        <row r="93">
          <cell r="D93">
            <v>-8.5330594021132402</v>
          </cell>
        </row>
        <row r="95">
          <cell r="D95">
            <v>7.3057997505000012</v>
          </cell>
        </row>
        <row r="97">
          <cell r="D97">
            <v>1.4111964467764397</v>
          </cell>
        </row>
        <row r="99">
          <cell r="D99">
            <v>174.72228000587185</v>
          </cell>
        </row>
      </sheetData>
      <sheetData sheetId="11">
        <row r="8">
          <cell r="C8">
            <v>1.8660954999999999</v>
          </cell>
          <cell r="F8">
            <v>1.886698</v>
          </cell>
          <cell r="I8">
            <v>1.863</v>
          </cell>
          <cell r="L8">
            <v>1.9773111999999999</v>
          </cell>
        </row>
        <row r="9">
          <cell r="C9">
            <v>0.1364215</v>
          </cell>
          <cell r="F9">
            <v>0.12909390000000001</v>
          </cell>
          <cell r="I9">
            <v>0.13400000000000001</v>
          </cell>
          <cell r="L9">
            <v>0.129</v>
          </cell>
        </row>
        <row r="10">
          <cell r="C10">
            <v>0.10007880000000001</v>
          </cell>
          <cell r="F10">
            <v>8.9392600000000003E-2</v>
          </cell>
          <cell r="I10">
            <v>0.08</v>
          </cell>
          <cell r="L10">
            <v>7.0000000000000007E-2</v>
          </cell>
        </row>
        <row r="11">
          <cell r="C11">
            <v>0.82161550000000005</v>
          </cell>
          <cell r="F11">
            <v>0.75232060000000001</v>
          </cell>
          <cell r="I11">
            <v>0.80400000000000005</v>
          </cell>
          <cell r="L11">
            <v>0.745</v>
          </cell>
        </row>
        <row r="12">
          <cell r="C12">
            <v>0.23490060000000001</v>
          </cell>
          <cell r="F12">
            <v>0.25700000000000001</v>
          </cell>
          <cell r="I12">
            <v>0.246</v>
          </cell>
          <cell r="L12">
            <v>0.23200000000000001</v>
          </cell>
        </row>
        <row r="13">
          <cell r="C13">
            <v>3.4370999999999999E-2</v>
          </cell>
          <cell r="F13">
            <v>4.3073399999999998E-2</v>
          </cell>
          <cell r="I13">
            <v>4.8000000000000001E-2</v>
          </cell>
          <cell r="L13">
            <v>0.04</v>
          </cell>
        </row>
        <row r="14">
          <cell r="C14">
            <v>0.10981830000000001</v>
          </cell>
          <cell r="F14">
            <v>0.10047970000000001</v>
          </cell>
          <cell r="I14">
            <v>0.104</v>
          </cell>
          <cell r="L14">
            <v>0.104</v>
          </cell>
        </row>
        <row r="15">
          <cell r="C15">
            <v>0.1016724</v>
          </cell>
          <cell r="F15">
            <v>9.0752899999999997E-2</v>
          </cell>
          <cell r="I15">
            <v>8.6999999999999994E-2</v>
          </cell>
          <cell r="L15">
            <v>8.2000000000000003E-2</v>
          </cell>
        </row>
        <row r="16">
          <cell r="C16">
            <v>8.5043600000000011E-2</v>
          </cell>
          <cell r="D16">
            <v>5.9448999999999996</v>
          </cell>
          <cell r="E16">
            <v>2.3860000000000001</v>
          </cell>
          <cell r="F16">
            <v>7.8727500000000006E-2</v>
          </cell>
          <cell r="G16">
            <v>7.1050000000000004</v>
          </cell>
          <cell r="H16">
            <v>2.2309999999999999</v>
          </cell>
          <cell r="I16">
            <v>8.3000000000000004E-2</v>
          </cell>
          <cell r="J16">
            <v>6.7349999999999994</v>
          </cell>
          <cell r="K16">
            <v>2.10975</v>
          </cell>
          <cell r="L16">
            <v>0.105</v>
          </cell>
          <cell r="M16">
            <v>7.3695843430000005</v>
          </cell>
          <cell r="N16">
            <v>2.1230000000000002</v>
          </cell>
        </row>
        <row r="17">
          <cell r="C17">
            <v>0</v>
          </cell>
          <cell r="D17">
            <v>6.6500000000000004E-2</v>
          </cell>
          <cell r="F17">
            <v>0</v>
          </cell>
          <cell r="G17">
            <v>6.7400000000000002E-2</v>
          </cell>
          <cell r="I17">
            <v>0</v>
          </cell>
          <cell r="J17">
            <v>6.7000000000000004E-2</v>
          </cell>
          <cell r="L17">
            <v>5.0000000000000001E-4</v>
          </cell>
          <cell r="M17">
            <v>6.9099999999999995E-2</v>
          </cell>
        </row>
        <row r="18">
          <cell r="C18">
            <v>0</v>
          </cell>
          <cell r="F18">
            <v>0</v>
          </cell>
          <cell r="I18">
            <v>0</v>
          </cell>
          <cell r="L18">
            <v>0</v>
          </cell>
        </row>
        <row r="25">
          <cell r="C25">
            <v>0.87650509999999993</v>
          </cell>
          <cell r="F25">
            <v>1.0087524999999999</v>
          </cell>
          <cell r="I25">
            <v>1.022</v>
          </cell>
          <cell r="L25">
            <v>1.1426887999999999</v>
          </cell>
        </row>
        <row r="26">
          <cell r="C26">
            <v>0.10066839999999999</v>
          </cell>
          <cell r="F26">
            <v>8.34868E-2</v>
          </cell>
          <cell r="I26">
            <v>8.6999999999999994E-2</v>
          </cell>
          <cell r="L26">
            <v>8.3000000000000004E-2</v>
          </cell>
        </row>
        <row r="27">
          <cell r="C27">
            <v>0.38292720000000002</v>
          </cell>
          <cell r="F27">
            <v>0.32013940000000002</v>
          </cell>
          <cell r="I27">
            <v>0.28799999999999998</v>
          </cell>
          <cell r="L27">
            <v>0.251</v>
          </cell>
        </row>
        <row r="28">
          <cell r="C28">
            <v>0.3815095</v>
          </cell>
          <cell r="F28">
            <v>0.42499940000000003</v>
          </cell>
          <cell r="I28">
            <v>0.47499999999999998</v>
          </cell>
          <cell r="L28">
            <v>0.436</v>
          </cell>
        </row>
        <row r="29">
          <cell r="C29">
            <v>0.28283240000000004</v>
          </cell>
          <cell r="F29">
            <v>0.26100000000000001</v>
          </cell>
          <cell r="I29">
            <v>0.249</v>
          </cell>
          <cell r="L29">
            <v>0.23499999999999999</v>
          </cell>
        </row>
        <row r="30">
          <cell r="C30">
            <v>2.2914E-2</v>
          </cell>
          <cell r="F30">
            <v>2.9000000000000001E-2</v>
          </cell>
          <cell r="I30">
            <v>3.2000000000000001E-2</v>
          </cell>
          <cell r="L30">
            <v>2.7E-2</v>
          </cell>
        </row>
        <row r="31">
          <cell r="C31">
            <v>4.3773699999999999E-2</v>
          </cell>
          <cell r="F31">
            <v>4.0099999999999997E-2</v>
          </cell>
          <cell r="I31">
            <v>4.1000000000000002E-2</v>
          </cell>
          <cell r="L31">
            <v>4.2000000000000003E-2</v>
          </cell>
        </row>
        <row r="32">
          <cell r="C32">
            <v>0.2118506</v>
          </cell>
          <cell r="F32">
            <v>0.189</v>
          </cell>
          <cell r="I32">
            <v>0.18099999999999999</v>
          </cell>
          <cell r="L32">
            <v>0.17199999999999999</v>
          </cell>
        </row>
        <row r="33">
          <cell r="C33">
            <v>0.20884339999999998</v>
          </cell>
          <cell r="D33">
            <v>15.575199999999999</v>
          </cell>
          <cell r="E33">
            <v>7.1580000000000004</v>
          </cell>
          <cell r="F33">
            <v>0.14699999999999999</v>
          </cell>
          <cell r="G33">
            <v>12.603</v>
          </cell>
          <cell r="H33">
            <v>6.6929999999999996</v>
          </cell>
          <cell r="I33">
            <v>0.155</v>
          </cell>
          <cell r="J33">
            <v>12.043999999999999</v>
          </cell>
          <cell r="K33">
            <v>6.32925</v>
          </cell>
          <cell r="L33">
            <v>0.19600000000000001</v>
          </cell>
          <cell r="M33">
            <v>13.343</v>
          </cell>
          <cell r="N33">
            <v>6.3690000000000007</v>
          </cell>
        </row>
        <row r="34">
          <cell r="C34">
            <v>3.2320999999999999E-3</v>
          </cell>
          <cell r="D34">
            <v>0.46160000000000001</v>
          </cell>
          <cell r="F34">
            <v>3.0000000000000001E-3</v>
          </cell>
          <cell r="G34">
            <v>0.46779999999999999</v>
          </cell>
          <cell r="I34">
            <v>3.0000000000000001E-3</v>
          </cell>
          <cell r="J34">
            <v>0.46500000000000002</v>
          </cell>
          <cell r="L34">
            <v>3.0000000000000001E-3</v>
          </cell>
          <cell r="M34">
            <v>0.47939999999999999</v>
          </cell>
        </row>
        <row r="35">
          <cell r="C35">
            <v>0</v>
          </cell>
          <cell r="F35">
            <v>0</v>
          </cell>
          <cell r="I35">
            <v>0</v>
          </cell>
          <cell r="L35">
            <v>0</v>
          </cell>
        </row>
        <row r="44">
          <cell r="G44">
            <v>3.876414</v>
          </cell>
          <cell r="H44">
            <v>77.687899999999999</v>
          </cell>
          <cell r="I44">
            <v>301.15046319060002</v>
          </cell>
          <cell r="J44">
            <v>611.63300000000004</v>
          </cell>
          <cell r="K44">
            <v>184.19356125265628</v>
          </cell>
        </row>
        <row r="45">
          <cell r="G45">
            <v>3.1952279999999997</v>
          </cell>
          <cell r="H45">
            <v>72.320700000000002</v>
          </cell>
          <cell r="I45">
            <v>231.08112561959999</v>
          </cell>
          <cell r="J45">
            <v>604.85599999999999</v>
          </cell>
          <cell r="K45">
            <v>139.77080531776878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53">
          <cell r="B53">
            <v>0.91151400000000005</v>
          </cell>
          <cell r="C53">
            <v>1532.7750000000001</v>
          </cell>
          <cell r="D53">
            <v>1.39714587135</v>
          </cell>
          <cell r="E53">
            <v>611.63300000000004</v>
          </cell>
          <cell r="F53">
            <v>2.2842879166918726</v>
          </cell>
          <cell r="K53">
            <v>3.3524500000000002</v>
          </cell>
          <cell r="L53">
            <v>1676.7570000000001</v>
          </cell>
          <cell r="M53">
            <v>5.6212440046500003</v>
          </cell>
          <cell r="N53">
            <v>611.63300000000004</v>
          </cell>
          <cell r="O53">
            <v>9.1905505501665221</v>
          </cell>
        </row>
        <row r="54">
          <cell r="B54">
            <v>0.56453500000000001</v>
          </cell>
          <cell r="C54">
            <v>1532.7750000000001</v>
          </cell>
          <cell r="D54">
            <v>0.86530513462500003</v>
          </cell>
          <cell r="E54">
            <v>604.85599999999999</v>
          </cell>
          <cell r="F54">
            <v>1.4305969265825254</v>
          </cell>
          <cell r="K54">
            <v>2.109057</v>
          </cell>
          <cell r="L54">
            <v>1676.7570000000001</v>
          </cell>
          <cell r="M54">
            <v>3.5363760881490003</v>
          </cell>
          <cell r="N54">
            <v>604.85599999999999</v>
          </cell>
          <cell r="O54">
            <v>5.8466413297528668</v>
          </cell>
        </row>
        <row r="55">
          <cell r="B55">
            <v>0</v>
          </cell>
          <cell r="C55">
            <v>1616.934</v>
          </cell>
          <cell r="D55">
            <v>0</v>
          </cell>
          <cell r="E55">
            <v>590.86900000000003</v>
          </cell>
          <cell r="F55">
            <v>0</v>
          </cell>
          <cell r="K55">
            <v>0</v>
          </cell>
          <cell r="L55">
            <v>1768.9854439999999</v>
          </cell>
          <cell r="M55">
            <v>0</v>
          </cell>
          <cell r="N55">
            <v>590.86900000000003</v>
          </cell>
          <cell r="O55">
            <v>0</v>
          </cell>
        </row>
        <row r="56">
          <cell r="B56">
            <v>0</v>
          </cell>
          <cell r="C56">
            <v>1616.934</v>
          </cell>
          <cell r="D56">
            <v>0</v>
          </cell>
          <cell r="E56">
            <v>590</v>
          </cell>
          <cell r="F56">
            <v>0</v>
          </cell>
          <cell r="K56">
            <v>0</v>
          </cell>
          <cell r="L56">
            <v>1768.9849999999999</v>
          </cell>
          <cell r="M56">
            <v>0</v>
          </cell>
          <cell r="N56">
            <v>590</v>
          </cell>
          <cell r="O56">
            <v>0</v>
          </cell>
        </row>
        <row r="61">
          <cell r="G61">
            <v>5.0629774999999997</v>
          </cell>
          <cell r="H61">
            <v>11.2188</v>
          </cell>
          <cell r="I61">
            <v>34.741079774688444</v>
          </cell>
          <cell r="J61">
            <v>611.63300000000004</v>
          </cell>
          <cell r="K61">
            <v>56.800531976999999</v>
          </cell>
        </row>
        <row r="62">
          <cell r="G62">
            <v>4.7507580000000003</v>
          </cell>
          <cell r="H62">
            <v>9.1841799999999996</v>
          </cell>
          <cell r="I62">
            <v>26.390966066514583</v>
          </cell>
          <cell r="J62">
            <v>604.85599999999999</v>
          </cell>
          <cell r="K62">
            <v>43.631816608439998</v>
          </cell>
        </row>
        <row r="63">
          <cell r="G63">
            <v>0</v>
          </cell>
          <cell r="H63">
            <v>8.6943000000000001</v>
          </cell>
          <cell r="I63">
            <v>0</v>
          </cell>
          <cell r="J63">
            <v>590.86900000000003</v>
          </cell>
          <cell r="K63">
            <v>0</v>
          </cell>
        </row>
        <row r="64">
          <cell r="G64">
            <v>0</v>
          </cell>
          <cell r="H64">
            <v>9.6542999999999992</v>
          </cell>
          <cell r="I64">
            <v>0</v>
          </cell>
          <cell r="J64">
            <v>590</v>
          </cell>
          <cell r="K64">
            <v>0</v>
          </cell>
        </row>
        <row r="70">
          <cell r="B70">
            <v>2.761835</v>
          </cell>
          <cell r="C70">
            <v>281780.71000000002</v>
          </cell>
          <cell r="D70">
            <v>0.77823182720285</v>
          </cell>
          <cell r="E70">
            <v>611.63300000000004</v>
          </cell>
          <cell r="F70">
            <v>1.2723836470609824</v>
          </cell>
          <cell r="K70">
            <v>9.2319999999999993</v>
          </cell>
          <cell r="L70">
            <v>383371.85</v>
          </cell>
          <cell r="M70">
            <v>3.5392889191999992</v>
          </cell>
          <cell r="N70">
            <v>611.63300000000004</v>
          </cell>
          <cell r="O70">
            <v>5.7866219108517667</v>
          </cell>
        </row>
        <row r="71">
          <cell r="B71">
            <v>2.582541</v>
          </cell>
          <cell r="C71">
            <v>281780.71000000002</v>
          </cell>
          <cell r="D71">
            <v>0.72771023658411005</v>
          </cell>
          <cell r="E71">
            <v>604.85599999999999</v>
          </cell>
          <cell r="F71">
            <v>1.2031131981564371</v>
          </cell>
          <cell r="K71">
            <v>9.0291899999999998</v>
          </cell>
          <cell r="L71">
            <v>383371.85</v>
          </cell>
          <cell r="M71">
            <v>3.4615372743014996</v>
          </cell>
          <cell r="N71">
            <v>604.85599999999999</v>
          </cell>
          <cell r="O71">
            <v>5.7229113612190332</v>
          </cell>
        </row>
        <row r="72">
          <cell r="B72">
            <v>0</v>
          </cell>
          <cell r="C72">
            <v>281780.71000000002</v>
          </cell>
          <cell r="D72">
            <v>0</v>
          </cell>
          <cell r="E72">
            <v>590.86900000000003</v>
          </cell>
          <cell r="F72">
            <v>0</v>
          </cell>
          <cell r="K72">
            <v>0</v>
          </cell>
          <cell r="L72">
            <v>383371.85</v>
          </cell>
          <cell r="M72">
            <v>0</v>
          </cell>
          <cell r="N72">
            <v>590.86900000000003</v>
          </cell>
          <cell r="O72">
            <v>0</v>
          </cell>
        </row>
        <row r="73">
          <cell r="B73">
            <v>0</v>
          </cell>
          <cell r="C73">
            <v>281780.71000000002</v>
          </cell>
          <cell r="D73">
            <v>0</v>
          </cell>
          <cell r="E73">
            <v>590</v>
          </cell>
          <cell r="F73">
            <v>0</v>
          </cell>
          <cell r="K73">
            <v>0</v>
          </cell>
          <cell r="L73">
            <v>383371.85</v>
          </cell>
          <cell r="M73">
            <v>0</v>
          </cell>
          <cell r="N73">
            <v>590</v>
          </cell>
          <cell r="O73">
            <v>0</v>
          </cell>
        </row>
        <row r="81">
          <cell r="O81">
            <v>0</v>
          </cell>
        </row>
        <row r="82">
          <cell r="O82">
            <v>-9.1518059027897039</v>
          </cell>
        </row>
        <row r="83">
          <cell r="O83">
            <v>0</v>
          </cell>
        </row>
        <row r="84">
          <cell r="O84">
            <v>0</v>
          </cell>
        </row>
        <row r="92">
          <cell r="G92">
            <v>1.6427359999999998</v>
          </cell>
          <cell r="H92">
            <v>76.830200000000005</v>
          </cell>
          <cell r="I92">
            <v>126.21173542719998</v>
          </cell>
          <cell r="J92">
            <v>612.68200000000002</v>
          </cell>
          <cell r="K92">
            <v>77.327658485007746</v>
          </cell>
        </row>
        <row r="93">
          <cell r="G93">
            <v>3.156625</v>
          </cell>
          <cell r="H93">
            <v>76.928600000000003</v>
          </cell>
          <cell r="I93">
            <v>242.83474197500001</v>
          </cell>
          <cell r="J93">
            <v>600.76199999999994</v>
          </cell>
          <cell r="K93">
            <v>145.88588525838495</v>
          </cell>
        </row>
        <row r="94">
          <cell r="G94">
            <v>0</v>
          </cell>
          <cell r="H94">
            <v>76.676199999999994</v>
          </cell>
          <cell r="I94">
            <v>0</v>
          </cell>
          <cell r="J94">
            <v>0</v>
          </cell>
          <cell r="K94">
            <v>0</v>
          </cell>
        </row>
        <row r="95">
          <cell r="G95">
            <v>0</v>
          </cell>
          <cell r="H95">
            <v>72.182500000000005</v>
          </cell>
          <cell r="I95">
            <v>0</v>
          </cell>
          <cell r="J95">
            <v>0</v>
          </cell>
          <cell r="K95">
            <v>0</v>
          </cell>
        </row>
        <row r="101">
          <cell r="B101">
            <v>2.3880841900452494</v>
          </cell>
          <cell r="C101">
            <v>1532.7750000000001</v>
          </cell>
          <cell r="D101">
            <v>3.6603957443966073</v>
          </cell>
          <cell r="E101">
            <v>611.63300000000004</v>
          </cell>
          <cell r="F101">
            <v>5.9846276188443186</v>
          </cell>
          <cell r="K101">
            <v>15.188932499999998</v>
          </cell>
          <cell r="L101">
            <v>11.2188</v>
          </cell>
          <cell r="M101">
            <v>104.40199059819693</v>
          </cell>
          <cell r="N101">
            <v>612.68200000000002</v>
          </cell>
          <cell r="O101">
            <v>170.40159593099997</v>
          </cell>
        </row>
        <row r="102">
          <cell r="B102">
            <v>1.4790289999999999</v>
          </cell>
          <cell r="C102">
            <v>1532.7750000000001</v>
          </cell>
          <cell r="D102">
            <v>2.2670186754750001</v>
          </cell>
          <cell r="E102">
            <v>604.85599999999999</v>
          </cell>
          <cell r="F102">
            <v>3.7480303997563063</v>
          </cell>
          <cell r="K102">
            <v>14.252274</v>
          </cell>
          <cell r="L102">
            <v>9.1841799999999996</v>
          </cell>
          <cell r="M102">
            <v>78.637012227958877</v>
          </cell>
          <cell r="N102">
            <v>600.76199999999994</v>
          </cell>
          <cell r="O102">
            <v>130.89544982531999</v>
          </cell>
        </row>
        <row r="103">
          <cell r="B103">
            <v>0</v>
          </cell>
          <cell r="C103">
            <v>1616.934</v>
          </cell>
          <cell r="D103">
            <v>0</v>
          </cell>
          <cell r="E103">
            <v>590.86900000000003</v>
          </cell>
          <cell r="F103">
            <v>0</v>
          </cell>
          <cell r="K103">
            <v>0</v>
          </cell>
          <cell r="L103">
            <v>8.6943000000000001</v>
          </cell>
          <cell r="M103">
            <v>0</v>
          </cell>
          <cell r="N103">
            <v>590.69600000000003</v>
          </cell>
          <cell r="O103">
            <v>0</v>
          </cell>
        </row>
        <row r="104">
          <cell r="B104">
            <v>0</v>
          </cell>
          <cell r="C104">
            <v>1616.934</v>
          </cell>
          <cell r="D104">
            <v>0</v>
          </cell>
          <cell r="E104">
            <v>590</v>
          </cell>
          <cell r="F104">
            <v>0</v>
          </cell>
          <cell r="K104">
            <v>0</v>
          </cell>
          <cell r="L104">
            <v>9.6542999999999992</v>
          </cell>
          <cell r="M104">
            <v>0</v>
          </cell>
          <cell r="N104">
            <v>590</v>
          </cell>
          <cell r="O104">
            <v>0</v>
          </cell>
        </row>
        <row r="111">
          <cell r="G111">
            <v>6.7823030000000006</v>
          </cell>
          <cell r="H111">
            <v>281780.71000000002</v>
          </cell>
          <cell r="I111">
            <v>1.9111221547751303</v>
          </cell>
          <cell r="J111">
            <v>612.68200000000002</v>
          </cell>
          <cell r="K111">
            <v>3.119272566804852</v>
          </cell>
        </row>
        <row r="112">
          <cell r="G112">
            <v>6.3420060000000005</v>
          </cell>
          <cell r="H112">
            <v>281780.71000000002</v>
          </cell>
          <cell r="I112">
            <v>1.7870549535042601</v>
          </cell>
          <cell r="J112">
            <v>604.85599999999999</v>
          </cell>
          <cell r="K112">
            <v>2.9545130634469361</v>
          </cell>
        </row>
        <row r="113">
          <cell r="G113">
            <v>0</v>
          </cell>
          <cell r="H113">
            <v>281780.71000000002</v>
          </cell>
          <cell r="I113">
            <v>0</v>
          </cell>
          <cell r="J113">
            <v>590.69600000000003</v>
          </cell>
          <cell r="K113">
            <v>0</v>
          </cell>
        </row>
        <row r="114">
          <cell r="G114">
            <v>0</v>
          </cell>
          <cell r="H114">
            <v>281780.71000000002</v>
          </cell>
          <cell r="I114">
            <v>0</v>
          </cell>
          <cell r="J114">
            <v>590</v>
          </cell>
          <cell r="K114">
            <v>0</v>
          </cell>
        </row>
        <row r="125">
          <cell r="D125">
            <v>38.178403090000003</v>
          </cell>
          <cell r="E125">
            <v>17.36670389</v>
          </cell>
          <cell r="F125">
            <v>-5.6856980000000057E-2</v>
          </cell>
          <cell r="G125">
            <v>2.8803749999999999</v>
          </cell>
          <cell r="H125">
            <v>-7.2970560199999994</v>
          </cell>
          <cell r="I125">
            <v>0.6129</v>
          </cell>
          <cell r="J125">
            <v>3.8368799999999998</v>
          </cell>
          <cell r="K125">
            <v>3.2065250000000001</v>
          </cell>
          <cell r="L125">
            <v>0.70632899999999998</v>
          </cell>
          <cell r="M125">
            <v>0</v>
          </cell>
          <cell r="N125">
            <v>59.434202980000002</v>
          </cell>
          <cell r="O125">
            <v>36.35191987126634</v>
          </cell>
        </row>
        <row r="126">
          <cell r="D126">
            <v>2.0707426999999998</v>
          </cell>
          <cell r="E126">
            <v>20.178053640000002</v>
          </cell>
          <cell r="F126">
            <v>-0.13765979000000006</v>
          </cell>
          <cell r="G126">
            <v>1.7239</v>
          </cell>
          <cell r="H126">
            <v>6.5032500000000004</v>
          </cell>
          <cell r="I126">
            <v>0.55611025000000003</v>
          </cell>
          <cell r="J126">
            <v>4.5</v>
          </cell>
          <cell r="K126">
            <v>2.5082035</v>
          </cell>
          <cell r="L126">
            <v>1.0308109999999999</v>
          </cell>
          <cell r="M126">
            <v>-0.74563201819937308</v>
          </cell>
          <cell r="N126">
            <v>38.18777928180063</v>
          </cell>
          <cell r="O126">
            <v>23.098107425272804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35">
          <cell r="D135">
            <v>24.435994536668261</v>
          </cell>
          <cell r="O135">
            <v>6.813473521858481</v>
          </cell>
        </row>
        <row r="136">
          <cell r="D136">
            <v>19.470224638049704</v>
          </cell>
          <cell r="O136">
            <v>6.1930002090000009</v>
          </cell>
        </row>
        <row r="137">
          <cell r="D137">
            <v>0</v>
          </cell>
          <cell r="O137">
            <v>0</v>
          </cell>
        </row>
        <row r="138">
          <cell r="D138">
            <v>0</v>
          </cell>
          <cell r="O138">
            <v>0</v>
          </cell>
        </row>
        <row r="145">
          <cell r="I145">
            <v>162.66916371995444</v>
          </cell>
        </row>
        <row r="146">
          <cell r="I146">
            <v>117.03627932983072</v>
          </cell>
        </row>
        <row r="147">
          <cell r="J147">
            <v>0</v>
          </cell>
        </row>
        <row r="148">
          <cell r="I148">
            <v>0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view="pageBreakPreview" zoomScale="60" zoomScaleNormal="100" workbookViewId="0">
      <selection activeCell="I166" sqref="I166"/>
    </sheetView>
  </sheetViews>
  <sheetFormatPr baseColWidth="10" defaultRowHeight="15" x14ac:dyDescent="0.25"/>
  <cols>
    <col min="1" max="1" width="17.7109375" style="160" customWidth="1"/>
    <col min="2" max="2" width="14.85546875" style="235" customWidth="1"/>
    <col min="3" max="3" width="18.42578125" style="235" customWidth="1"/>
    <col min="4" max="4" width="15.42578125" style="235" customWidth="1"/>
    <col min="5" max="5" width="15.7109375" style="235" customWidth="1"/>
    <col min="6" max="6" width="13.42578125" style="160" customWidth="1"/>
    <col min="7" max="7" width="15.28515625" style="160" customWidth="1"/>
    <col min="8" max="8" width="17.28515625" style="160" customWidth="1"/>
    <col min="9" max="9" width="15.42578125" style="160" customWidth="1"/>
    <col min="10" max="10" width="15.140625" style="160" customWidth="1"/>
    <col min="11" max="11" width="15.42578125" style="160" customWidth="1"/>
    <col min="12" max="12" width="18.85546875" style="160" customWidth="1"/>
    <col min="13" max="13" width="16.28515625" style="160" customWidth="1"/>
    <col min="14" max="14" width="15" style="160" customWidth="1"/>
    <col min="15" max="15" width="14.85546875" style="160" customWidth="1"/>
    <col min="16" max="16" width="14.7109375" style="160" customWidth="1"/>
    <col min="17" max="17" width="14.5703125" style="160" customWidth="1"/>
  </cols>
  <sheetData>
    <row r="1" spans="1:17" ht="26.25" x14ac:dyDescent="0.4">
      <c r="A1" s="405" t="s">
        <v>111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17" ht="20.25" x14ac:dyDescent="0.3">
      <c r="A2" s="406" t="s">
        <v>112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0.25" x14ac:dyDescent="0.3">
      <c r="A4" s="407" t="s">
        <v>113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</row>
    <row r="5" spans="1:17" ht="21" thickBot="1" x14ac:dyDescent="0.3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</row>
    <row r="6" spans="1:17" x14ac:dyDescent="0.25">
      <c r="A6" s="408" t="s">
        <v>114</v>
      </c>
      <c r="B6" s="410" t="s">
        <v>3</v>
      </c>
      <c r="C6" s="412" t="s">
        <v>115</v>
      </c>
      <c r="D6" s="412"/>
      <c r="E6" s="412"/>
      <c r="F6" s="413" t="s">
        <v>116</v>
      </c>
      <c r="G6" s="412"/>
      <c r="H6" s="414"/>
      <c r="I6" s="415" t="s">
        <v>117</v>
      </c>
      <c r="J6" s="415"/>
      <c r="K6" s="415"/>
      <c r="L6" s="413" t="s">
        <v>118</v>
      </c>
      <c r="M6" s="412"/>
      <c r="N6" s="414"/>
      <c r="O6" s="416" t="s">
        <v>119</v>
      </c>
      <c r="P6" s="417"/>
      <c r="Q6" s="418"/>
    </row>
    <row r="7" spans="1:17" ht="31.5" thickBot="1" x14ac:dyDescent="0.3">
      <c r="A7" s="409"/>
      <c r="B7" s="411"/>
      <c r="C7" s="6" t="s">
        <v>120</v>
      </c>
      <c r="D7" s="4" t="s">
        <v>121</v>
      </c>
      <c r="E7" s="7" t="s">
        <v>122</v>
      </c>
      <c r="F7" s="239" t="s">
        <v>120</v>
      </c>
      <c r="G7" s="4" t="s">
        <v>123</v>
      </c>
      <c r="H7" s="240" t="s">
        <v>124</v>
      </c>
      <c r="I7" s="6" t="s">
        <v>120</v>
      </c>
      <c r="J7" s="4" t="s">
        <v>121</v>
      </c>
      <c r="K7" s="7" t="s">
        <v>125</v>
      </c>
      <c r="L7" s="239" t="s">
        <v>120</v>
      </c>
      <c r="M7" s="4" t="s">
        <v>126</v>
      </c>
      <c r="N7" s="240" t="s">
        <v>125</v>
      </c>
      <c r="O7" s="8" t="s">
        <v>120</v>
      </c>
      <c r="P7" s="4" t="s">
        <v>127</v>
      </c>
      <c r="Q7" s="10" t="s">
        <v>128</v>
      </c>
    </row>
    <row r="8" spans="1:17" ht="15.75" x14ac:dyDescent="0.25">
      <c r="A8" s="419" t="s">
        <v>7</v>
      </c>
      <c r="B8" s="77" t="s">
        <v>8</v>
      </c>
      <c r="C8" s="241">
        <f>'[1]ITIE 1er trim 2022'!C7</f>
        <v>1.8660954999999999</v>
      </c>
      <c r="D8" s="242"/>
      <c r="E8" s="243"/>
      <c r="F8" s="244">
        <f>'[1]ITIE 2e trim 2023'!C7</f>
        <v>1.886698</v>
      </c>
      <c r="G8" s="16"/>
      <c r="H8" s="245"/>
      <c r="I8" s="246">
        <f>'[1]ITIE 3e trim 2021'!C7</f>
        <v>1.863</v>
      </c>
      <c r="J8" s="247"/>
      <c r="K8" s="248"/>
      <c r="L8" s="249">
        <f>'[1]ITIE 4e trim 2021'!C7</f>
        <v>1.9773111999999999</v>
      </c>
      <c r="M8" s="250"/>
      <c r="N8" s="251"/>
      <c r="O8" s="21">
        <f t="shared" ref="O8:O18" si="0">C8+F8+I8+L8</f>
        <v>7.5931047000000005</v>
      </c>
      <c r="P8" s="22"/>
      <c r="Q8" s="23"/>
    </row>
    <row r="9" spans="1:17" ht="15.75" x14ac:dyDescent="0.25">
      <c r="A9" s="419"/>
      <c r="B9" s="90" t="s">
        <v>9</v>
      </c>
      <c r="C9" s="252">
        <f>'[1]ITIE 1er trim 2022'!C8</f>
        <v>0.1364215</v>
      </c>
      <c r="D9" s="253"/>
      <c r="E9" s="254"/>
      <c r="F9" s="244">
        <f>'[1]ITIE 2e trim 2023'!C8</f>
        <v>0.12909390000000001</v>
      </c>
      <c r="G9" s="28"/>
      <c r="H9" s="255"/>
      <c r="I9" s="246">
        <f>'[1]ITIE 3e trim 2021'!C8</f>
        <v>0.13400000000000001</v>
      </c>
      <c r="J9" s="256"/>
      <c r="K9" s="257"/>
      <c r="L9" s="249">
        <f>'[1]ITIE 4e trim 2021'!C8</f>
        <v>0.129</v>
      </c>
      <c r="M9" s="258"/>
      <c r="N9" s="259"/>
      <c r="O9" s="32">
        <f t="shared" si="0"/>
        <v>0.52851540000000008</v>
      </c>
      <c r="P9" s="33"/>
      <c r="Q9" s="34"/>
    </row>
    <row r="10" spans="1:17" ht="15.75" x14ac:dyDescent="0.25">
      <c r="A10" s="420"/>
      <c r="B10" s="90" t="s">
        <v>10</v>
      </c>
      <c r="C10" s="252">
        <f>'[1]ITIE 1er trim 2022'!C9</f>
        <v>0.10007880000000001</v>
      </c>
      <c r="D10" s="253"/>
      <c r="E10" s="254"/>
      <c r="F10" s="244">
        <f>'[1]ITIE 2e trim 2023'!C9</f>
        <v>8.9392600000000003E-2</v>
      </c>
      <c r="G10" s="28"/>
      <c r="H10" s="255"/>
      <c r="I10" s="246">
        <f>'[1]ITIE 3e trim 2021'!C9</f>
        <v>0.08</v>
      </c>
      <c r="J10" s="256"/>
      <c r="K10" s="257"/>
      <c r="L10" s="249">
        <f>'[1]ITIE 4e trim 2021'!C9</f>
        <v>7.0000000000000007E-2</v>
      </c>
      <c r="M10" s="258"/>
      <c r="N10" s="259"/>
      <c r="O10" s="32">
        <f t="shared" si="0"/>
        <v>0.33947140000000003</v>
      </c>
      <c r="P10" s="33"/>
      <c r="Q10" s="34"/>
    </row>
    <row r="11" spans="1:17" ht="15.75" x14ac:dyDescent="0.25">
      <c r="A11" s="421" t="s">
        <v>11</v>
      </c>
      <c r="B11" s="90" t="s">
        <v>12</v>
      </c>
      <c r="C11" s="252">
        <f>'[1]ITIE 1er trim 2022'!C10</f>
        <v>0.82161550000000005</v>
      </c>
      <c r="D11" s="253"/>
      <c r="E11" s="254"/>
      <c r="F11" s="244">
        <f>'[1]ITIE 2e trim 2023'!C10</f>
        <v>0.75232060000000001</v>
      </c>
      <c r="G11" s="28"/>
      <c r="H11" s="255"/>
      <c r="I11" s="246">
        <f>'[1]ITIE 3e trim 2021'!C10</f>
        <v>0.80400000000000005</v>
      </c>
      <c r="J11" s="256"/>
      <c r="K11" s="257"/>
      <c r="L11" s="249">
        <f>'[1]ITIE 4e trim 2021'!C10</f>
        <v>0.745</v>
      </c>
      <c r="M11" s="258"/>
      <c r="N11" s="259"/>
      <c r="O11" s="32">
        <f t="shared" si="0"/>
        <v>3.1229361000000004</v>
      </c>
      <c r="P11" s="33"/>
      <c r="Q11" s="34"/>
    </row>
    <row r="12" spans="1:17" ht="15.75" x14ac:dyDescent="0.25">
      <c r="A12" s="419"/>
      <c r="B12" s="90" t="s">
        <v>13</v>
      </c>
      <c r="C12" s="252">
        <f>'[1]ITIE 1er trim 2022'!C11</f>
        <v>0.23490060000000001</v>
      </c>
      <c r="D12" s="253"/>
      <c r="E12" s="254"/>
      <c r="F12" s="244">
        <f>'[1]ITIE 2e trim 2023'!C11</f>
        <v>0.25700000000000001</v>
      </c>
      <c r="G12" s="28"/>
      <c r="H12" s="255"/>
      <c r="I12" s="246">
        <f>'[1]ITIE 3e trim 2021'!C11</f>
        <v>0.246</v>
      </c>
      <c r="J12" s="256"/>
      <c r="K12" s="257"/>
      <c r="L12" s="249">
        <f>'[1]ITIE 4e trim 2021'!C11</f>
        <v>0.23200000000000001</v>
      </c>
      <c r="M12" s="258"/>
      <c r="N12" s="259"/>
      <c r="O12" s="32">
        <f t="shared" si="0"/>
        <v>0.9699006</v>
      </c>
      <c r="P12" s="33"/>
      <c r="Q12" s="34"/>
    </row>
    <row r="13" spans="1:17" ht="15.75" x14ac:dyDescent="0.25">
      <c r="A13" s="422" t="s">
        <v>14</v>
      </c>
      <c r="B13" s="260" t="s">
        <v>15</v>
      </c>
      <c r="C13" s="252">
        <f>'[1]ITIE 1er trim 2022'!C12</f>
        <v>3.4370999999999999E-2</v>
      </c>
      <c r="D13" s="253"/>
      <c r="E13" s="254"/>
      <c r="F13" s="244">
        <f>'[1]ITIE 2e trim 2023'!C12</f>
        <v>4.3073399999999998E-2</v>
      </c>
      <c r="G13" s="28"/>
      <c r="H13" s="255"/>
      <c r="I13" s="246">
        <f>'[1]ITIE 3e trim 2021'!C12</f>
        <v>4.8000000000000001E-2</v>
      </c>
      <c r="J13" s="256"/>
      <c r="K13" s="257"/>
      <c r="L13" s="249">
        <f>'[1]ITIE 4e trim 2021'!C12</f>
        <v>0.04</v>
      </c>
      <c r="M13" s="258"/>
      <c r="N13" s="259"/>
      <c r="O13" s="32">
        <f t="shared" si="0"/>
        <v>0.16544440000000002</v>
      </c>
      <c r="P13" s="33"/>
      <c r="Q13" s="34"/>
    </row>
    <row r="14" spans="1:17" ht="15.75" x14ac:dyDescent="0.25">
      <c r="A14" s="423"/>
      <c r="B14" s="260" t="s">
        <v>16</v>
      </c>
      <c r="C14" s="252">
        <f>'[1]ITIE 1er trim 2022'!C13</f>
        <v>0.10981830000000001</v>
      </c>
      <c r="D14" s="253"/>
      <c r="E14" s="254"/>
      <c r="F14" s="244">
        <f>'[1]ITIE 2e trim 2023'!C13</f>
        <v>0.10047970000000001</v>
      </c>
      <c r="G14" s="28"/>
      <c r="H14" s="255"/>
      <c r="I14" s="246">
        <f>'[1]ITIE 3e trim 2021'!C13</f>
        <v>0.104</v>
      </c>
      <c r="J14" s="256"/>
      <c r="K14" s="257"/>
      <c r="L14" s="249">
        <f>'[1]ITIE 4e trim 2021'!C13</f>
        <v>0.104</v>
      </c>
      <c r="M14" s="258"/>
      <c r="N14" s="259"/>
      <c r="O14" s="32">
        <f t="shared" si="0"/>
        <v>0.418298</v>
      </c>
      <c r="P14" s="33"/>
      <c r="Q14" s="34"/>
    </row>
    <row r="15" spans="1:17" ht="15.75" x14ac:dyDescent="0.25">
      <c r="A15" s="423"/>
      <c r="B15" s="260" t="s">
        <v>17</v>
      </c>
      <c r="C15" s="252">
        <f>'[1]ITIE 1er trim 2022'!C14</f>
        <v>0.1016724</v>
      </c>
      <c r="D15" s="253"/>
      <c r="E15" s="254"/>
      <c r="F15" s="244">
        <f>'[1]ITIE 2e trim 2023'!C14</f>
        <v>9.0752899999999997E-2</v>
      </c>
      <c r="G15" s="28"/>
      <c r="H15" s="255"/>
      <c r="I15" s="246">
        <f>'[1]ITIE 3e trim 2021'!C14</f>
        <v>8.6999999999999994E-2</v>
      </c>
      <c r="J15" s="256"/>
      <c r="K15" s="257"/>
      <c r="L15" s="249">
        <f>'[1]ITIE 4e trim 2021'!C14</f>
        <v>8.2000000000000003E-2</v>
      </c>
      <c r="M15" s="258"/>
      <c r="N15" s="259"/>
      <c r="O15" s="32">
        <f t="shared" si="0"/>
        <v>0.3614253</v>
      </c>
      <c r="P15" s="33"/>
      <c r="Q15" s="34"/>
    </row>
    <row r="16" spans="1:17" ht="15.75" x14ac:dyDescent="0.25">
      <c r="A16" s="424"/>
      <c r="B16" s="260" t="s">
        <v>25</v>
      </c>
      <c r="C16" s="252">
        <f>'[1]ITIE 1er trim 2022'!C15</f>
        <v>8.5043600000000011E-2</v>
      </c>
      <c r="D16" s="261">
        <f>'[1]ITIE 1er trim 2022'!D15</f>
        <v>5.9448999999999996</v>
      </c>
      <c r="E16" s="262">
        <f>'[1]ITIE 1er trim 2022'!E15</f>
        <v>2.3860000000000001</v>
      </c>
      <c r="F16" s="244">
        <f>'[1]ITIE 2e trim 2023'!C15</f>
        <v>7.8727500000000006E-2</v>
      </c>
      <c r="G16" s="37">
        <f>'[1]ITIE 2e trim 2023'!D15</f>
        <v>7.1050000000000004</v>
      </c>
      <c r="H16" s="38">
        <f>'[1]ITIE 2e trim 2023'!E15</f>
        <v>2.2309999999999999</v>
      </c>
      <c r="I16" s="246">
        <f>'[1]ITIE 3e trim 2021'!C15</f>
        <v>8.3000000000000004E-2</v>
      </c>
      <c r="J16" s="40">
        <f>'[1]ITIE 3e trim 2021'!D15</f>
        <v>6.7349999999999994</v>
      </c>
      <c r="K16" s="263">
        <f>'[1]ITIE 3e trim 2021'!E15</f>
        <v>2.10975</v>
      </c>
      <c r="L16" s="249">
        <f>'[1]ITIE 4e trim 2021'!C15</f>
        <v>0.105</v>
      </c>
      <c r="M16" s="264">
        <f>'[1]ITIE 4e trim 2021'!D15</f>
        <v>7.3695843430000005</v>
      </c>
      <c r="N16" s="265">
        <f>'[1]ITIE 4e trim 2021'!E15</f>
        <v>2.1230000000000002</v>
      </c>
      <c r="O16" s="32">
        <f t="shared" si="0"/>
        <v>0.3517711</v>
      </c>
      <c r="P16" s="43">
        <f>D16+G16+J16+M16</f>
        <v>27.154484343</v>
      </c>
      <c r="Q16" s="44">
        <f>E16+H16+K16+N16</f>
        <v>8.8497500000000002</v>
      </c>
    </row>
    <row r="17" spans="1:17" ht="30" x14ac:dyDescent="0.25">
      <c r="A17" s="45" t="s">
        <v>19</v>
      </c>
      <c r="B17" s="90" t="s">
        <v>20</v>
      </c>
      <c r="C17" s="252">
        <f>'[1]ITIE 1er trim 2022'!C16</f>
        <v>0</v>
      </c>
      <c r="D17" s="261">
        <f>'[1]ITIE 1er trim 2022'!D16</f>
        <v>6.6500000000000004E-2</v>
      </c>
      <c r="E17" s="254"/>
      <c r="F17" s="244">
        <f>'[1]ITIE 2e trim 2023'!C16</f>
        <v>0</v>
      </c>
      <c r="G17" s="37">
        <f>'[1]ITIE 2e trim 2023'!D16</f>
        <v>6.7400000000000002E-2</v>
      </c>
      <c r="H17" s="27"/>
      <c r="I17" s="246">
        <f>'[1]ITIE 3e trim 2021'!C16</f>
        <v>0</v>
      </c>
      <c r="J17" s="40">
        <f>'[1]ITIE 3e trim 2021'!D16</f>
        <v>6.7000000000000004E-2</v>
      </c>
      <c r="K17" s="266"/>
      <c r="L17" s="249">
        <f>'[1]ITIE 4e trim 2021'!C16</f>
        <v>5.0000000000000001E-4</v>
      </c>
      <c r="M17" s="264">
        <f>'[1]ITIE 4e trim 2021'!D16</f>
        <v>6.9099999999999995E-2</v>
      </c>
      <c r="N17" s="259"/>
      <c r="O17" s="32">
        <f t="shared" si="0"/>
        <v>5.0000000000000001E-4</v>
      </c>
      <c r="P17" s="43">
        <f>D17+G17+J17+M17</f>
        <v>0.27</v>
      </c>
      <c r="Q17" s="48"/>
    </row>
    <row r="18" spans="1:17" ht="16.5" thickBot="1" x14ac:dyDescent="0.3">
      <c r="A18" s="49" t="s">
        <v>21</v>
      </c>
      <c r="B18" s="267" t="s">
        <v>22</v>
      </c>
      <c r="C18" s="252">
        <f>'[1]ITIE 1er trim 2022'!C17</f>
        <v>0</v>
      </c>
      <c r="D18" s="268"/>
      <c r="E18" s="269"/>
      <c r="F18" s="244">
        <f>'[1]ITIE 2e trim 2023'!C17</f>
        <v>0</v>
      </c>
      <c r="G18" s="51"/>
      <c r="H18" s="52"/>
      <c r="I18" s="246">
        <f>'[1]ITIE 3e trim 2021'!C17</f>
        <v>0</v>
      </c>
      <c r="J18" s="54"/>
      <c r="K18" s="270"/>
      <c r="L18" s="249">
        <f>'[1]ITIE 4e trim 2021'!C17</f>
        <v>0</v>
      </c>
      <c r="M18" s="271"/>
      <c r="N18" s="272"/>
      <c r="O18" s="32">
        <f t="shared" si="0"/>
        <v>0</v>
      </c>
      <c r="P18" s="56"/>
      <c r="Q18" s="57"/>
    </row>
    <row r="19" spans="1:17" ht="16.5" thickBot="1" x14ac:dyDescent="0.3">
      <c r="A19" s="425" t="s">
        <v>129</v>
      </c>
      <c r="B19" s="426"/>
      <c r="C19" s="273">
        <f>SUM(C8:C18)</f>
        <v>3.4900172000000005</v>
      </c>
      <c r="D19" s="274">
        <f>SUM(D8:D18)</f>
        <v>6.0114000000000001</v>
      </c>
      <c r="E19" s="275">
        <f>SUM(E8:E18)</f>
        <v>2.3860000000000001</v>
      </c>
      <c r="F19" s="276">
        <f>SUM(F8:F18)</f>
        <v>3.4275386000000001</v>
      </c>
      <c r="G19" s="277">
        <f>SUM(G16:G18)</f>
        <v>7.1724000000000006</v>
      </c>
      <c r="H19" s="278">
        <f>SUM(H8:H18)</f>
        <v>2.2309999999999999</v>
      </c>
      <c r="I19" s="279">
        <f>SUM(I8:I18)</f>
        <v>3.4490000000000007</v>
      </c>
      <c r="J19" s="279">
        <f>SUM(J16:J18)</f>
        <v>6.8019999999999996</v>
      </c>
      <c r="K19" s="279">
        <f>SUM(K16:K18)</f>
        <v>2.10975</v>
      </c>
      <c r="L19" s="61">
        <f>SUM(L8:L18)</f>
        <v>3.4848112000000002</v>
      </c>
      <c r="M19" s="62">
        <f>M16+M17</f>
        <v>7.4386843430000003</v>
      </c>
      <c r="N19" s="63">
        <f>N16</f>
        <v>2.1230000000000002</v>
      </c>
      <c r="O19" s="64">
        <f>SUM(O8:O18)</f>
        <v>13.851367000000005</v>
      </c>
      <c r="P19" s="65">
        <f>P16+P17</f>
        <v>27.424484343</v>
      </c>
      <c r="Q19" s="66">
        <f>Q16</f>
        <v>8.8497500000000002</v>
      </c>
    </row>
    <row r="20" spans="1:17" x14ac:dyDescent="0.25">
      <c r="A20" s="72"/>
      <c r="B20" s="73"/>
      <c r="C20" s="73"/>
      <c r="D20" s="73"/>
      <c r="E20" s="73"/>
      <c r="F20" s="74"/>
      <c r="G20" s="74"/>
      <c r="H20" s="74"/>
      <c r="I20" s="74"/>
      <c r="J20" s="74"/>
      <c r="K20" s="74"/>
      <c r="L20" s="73"/>
      <c r="M20" s="280"/>
      <c r="N20" s="73"/>
      <c r="O20" s="73"/>
      <c r="P20" s="73"/>
      <c r="Q20" s="74"/>
    </row>
    <row r="21" spans="1:17" ht="20.25" x14ac:dyDescent="0.3">
      <c r="A21" s="407" t="s">
        <v>130</v>
      </c>
      <c r="B21" s="407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  <c r="Q21" s="407"/>
    </row>
    <row r="22" spans="1:17" ht="21" thickBot="1" x14ac:dyDescent="0.3">
      <c r="A22" s="281"/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</row>
    <row r="23" spans="1:17" x14ac:dyDescent="0.25">
      <c r="A23" s="408" t="s">
        <v>114</v>
      </c>
      <c r="B23" s="410" t="s">
        <v>3</v>
      </c>
      <c r="C23" s="412" t="s">
        <v>115</v>
      </c>
      <c r="D23" s="412"/>
      <c r="E23" s="412"/>
      <c r="F23" s="413" t="s">
        <v>116</v>
      </c>
      <c r="G23" s="412"/>
      <c r="H23" s="414"/>
      <c r="I23" s="415" t="s">
        <v>117</v>
      </c>
      <c r="J23" s="415"/>
      <c r="K23" s="427"/>
      <c r="L23" s="412" t="s">
        <v>118</v>
      </c>
      <c r="M23" s="412"/>
      <c r="N23" s="414"/>
      <c r="O23" s="416" t="s">
        <v>119</v>
      </c>
      <c r="P23" s="417"/>
      <c r="Q23" s="418"/>
    </row>
    <row r="24" spans="1:17" ht="31.5" thickBot="1" x14ac:dyDescent="0.3">
      <c r="A24" s="409"/>
      <c r="B24" s="411"/>
      <c r="C24" s="6" t="s">
        <v>120</v>
      </c>
      <c r="D24" s="4" t="s">
        <v>121</v>
      </c>
      <c r="E24" s="7" t="s">
        <v>125</v>
      </c>
      <c r="F24" s="239" t="s">
        <v>120</v>
      </c>
      <c r="G24" s="4" t="s">
        <v>123</v>
      </c>
      <c r="H24" s="282" t="s">
        <v>125</v>
      </c>
      <c r="I24" s="6" t="s">
        <v>120</v>
      </c>
      <c r="J24" s="4" t="s">
        <v>121</v>
      </c>
      <c r="K24" s="240" t="s">
        <v>125</v>
      </c>
      <c r="L24" s="6" t="s">
        <v>120</v>
      </c>
      <c r="M24" s="4" t="s">
        <v>131</v>
      </c>
      <c r="N24" s="240" t="s">
        <v>125</v>
      </c>
      <c r="O24" s="283" t="s">
        <v>120</v>
      </c>
      <c r="P24" s="284" t="s">
        <v>127</v>
      </c>
      <c r="Q24" s="10" t="s">
        <v>125</v>
      </c>
    </row>
    <row r="25" spans="1:17" ht="15.75" x14ac:dyDescent="0.25">
      <c r="A25" s="419" t="s">
        <v>7</v>
      </c>
      <c r="B25" s="77" t="s">
        <v>8</v>
      </c>
      <c r="C25" s="285">
        <f>'[1]ITIE 1er trim 2022'!C23</f>
        <v>0.87650509999999993</v>
      </c>
      <c r="D25" s="286"/>
      <c r="E25" s="287"/>
      <c r="F25" s="81">
        <f>'[1]ITIE 2e trim 2023'!C23</f>
        <v>1.0087524999999999</v>
      </c>
      <c r="G25" s="82"/>
      <c r="H25" s="83"/>
      <c r="I25" s="84">
        <f>'[1]ITIE 3e trim 2021'!C23</f>
        <v>1.022</v>
      </c>
      <c r="J25" s="85"/>
      <c r="K25" s="86"/>
      <c r="L25" s="87">
        <f>'[1]ITIE 4e trim 2021'!C23</f>
        <v>1.1426887999999999</v>
      </c>
      <c r="M25" s="88"/>
      <c r="N25" s="89"/>
      <c r="O25" s="21">
        <f>C25+F25+I25+L25</f>
        <v>4.0499463999999996</v>
      </c>
      <c r="P25" s="288"/>
      <c r="Q25" s="289"/>
    </row>
    <row r="26" spans="1:17" ht="15.75" x14ac:dyDescent="0.25">
      <c r="A26" s="419"/>
      <c r="B26" s="90" t="s">
        <v>9</v>
      </c>
      <c r="C26" s="103">
        <f>'[1]ITIE 1er trim 2022'!C24</f>
        <v>0.10066839999999999</v>
      </c>
      <c r="D26" s="290"/>
      <c r="E26" s="291"/>
      <c r="F26" s="81">
        <f>'[1]ITIE 2e trim 2023'!C24</f>
        <v>8.34868E-2</v>
      </c>
      <c r="G26" s="95"/>
      <c r="H26" s="96"/>
      <c r="I26" s="84">
        <f>'[1]ITIE 3e trim 2021'!C24</f>
        <v>8.6999999999999994E-2</v>
      </c>
      <c r="J26" s="97"/>
      <c r="K26" s="98"/>
      <c r="L26" s="87">
        <f>'[1]ITIE 4e trim 2021'!C24</f>
        <v>8.3000000000000004E-2</v>
      </c>
      <c r="M26" s="99"/>
      <c r="N26" s="100"/>
      <c r="O26" s="32">
        <f>C26+F26+I26+L26</f>
        <v>0.3541552</v>
      </c>
      <c r="P26" s="33"/>
      <c r="Q26" s="292"/>
    </row>
    <row r="27" spans="1:17" ht="15.75" x14ac:dyDescent="0.25">
      <c r="A27" s="420"/>
      <c r="B27" s="90" t="s">
        <v>10</v>
      </c>
      <c r="C27" s="103">
        <f>'[1]ITIE 1er trim 2022'!C25</f>
        <v>0.38292720000000002</v>
      </c>
      <c r="D27" s="290"/>
      <c r="E27" s="291"/>
      <c r="F27" s="81">
        <f>'[1]ITIE 2e trim 2023'!C25</f>
        <v>0.32013940000000002</v>
      </c>
      <c r="G27" s="95"/>
      <c r="H27" s="96"/>
      <c r="I27" s="84">
        <f>'[1]ITIE 3e trim 2021'!C25</f>
        <v>0.28799999999999998</v>
      </c>
      <c r="J27" s="97"/>
      <c r="K27" s="98"/>
      <c r="L27" s="87">
        <f>'[1]ITIE 4e trim 2021'!C25</f>
        <v>0.251</v>
      </c>
      <c r="M27" s="99"/>
      <c r="N27" s="100"/>
      <c r="O27" s="32">
        <f t="shared" ref="O27:O35" si="1">C27+F27+I27+L27</f>
        <v>1.2420666000000002</v>
      </c>
      <c r="P27" s="33"/>
      <c r="Q27" s="292"/>
    </row>
    <row r="28" spans="1:17" ht="15.75" x14ac:dyDescent="0.25">
      <c r="A28" s="421" t="s">
        <v>11</v>
      </c>
      <c r="B28" s="90" t="s">
        <v>12</v>
      </c>
      <c r="C28" s="103">
        <f>'[1]ITIE 1er trim 2022'!C26</f>
        <v>0.3815095</v>
      </c>
      <c r="D28" s="290"/>
      <c r="E28" s="291"/>
      <c r="F28" s="81">
        <f>'[1]ITIE 2e trim 2023'!C26</f>
        <v>0.42499940000000003</v>
      </c>
      <c r="G28" s="95"/>
      <c r="H28" s="96"/>
      <c r="I28" s="84">
        <f>'[1]ITIE 3e trim 2021'!C26</f>
        <v>0.47499999999999998</v>
      </c>
      <c r="J28" s="97"/>
      <c r="K28" s="98"/>
      <c r="L28" s="87">
        <f>'[1]ITIE 4e trim 2021'!C26</f>
        <v>0.436</v>
      </c>
      <c r="M28" s="99"/>
      <c r="N28" s="100"/>
      <c r="O28" s="32">
        <f t="shared" si="1"/>
        <v>1.7175088999999999</v>
      </c>
      <c r="P28" s="33"/>
      <c r="Q28" s="292"/>
    </row>
    <row r="29" spans="1:17" ht="15.75" x14ac:dyDescent="0.25">
      <c r="A29" s="419"/>
      <c r="B29" s="90" t="s">
        <v>13</v>
      </c>
      <c r="C29" s="103">
        <f>'[1]ITIE 1er trim 2022'!C27</f>
        <v>0.28283240000000004</v>
      </c>
      <c r="D29" s="290"/>
      <c r="E29" s="291"/>
      <c r="F29" s="81">
        <f>'[1]ITIE 2e trim 2023'!C27</f>
        <v>0.26100000000000001</v>
      </c>
      <c r="G29" s="95"/>
      <c r="H29" s="96"/>
      <c r="I29" s="84">
        <f>'[1]ITIE 3e trim 2021'!C27</f>
        <v>0.249</v>
      </c>
      <c r="J29" s="97"/>
      <c r="K29" s="98"/>
      <c r="L29" s="87">
        <f>'[1]ITIE 4e trim 2021'!C27</f>
        <v>0.23499999999999999</v>
      </c>
      <c r="M29" s="99"/>
      <c r="N29" s="100"/>
      <c r="O29" s="32">
        <f t="shared" si="1"/>
        <v>1.0278324000000001</v>
      </c>
      <c r="P29" s="33"/>
      <c r="Q29" s="292"/>
    </row>
    <row r="30" spans="1:17" ht="15.75" x14ac:dyDescent="0.25">
      <c r="A30" s="422" t="s">
        <v>14</v>
      </c>
      <c r="B30" s="90" t="s">
        <v>15</v>
      </c>
      <c r="C30" s="103">
        <f>'[1]ITIE 1er trim 2022'!C28</f>
        <v>2.2914E-2</v>
      </c>
      <c r="D30" s="290"/>
      <c r="E30" s="291"/>
      <c r="F30" s="81">
        <f>'[1]ITIE 2e trim 2023'!C28</f>
        <v>2.9000000000000001E-2</v>
      </c>
      <c r="G30" s="95"/>
      <c r="H30" s="96"/>
      <c r="I30" s="84">
        <f>'[1]ITIE 3e trim 2021'!C28</f>
        <v>3.2000000000000001E-2</v>
      </c>
      <c r="J30" s="97"/>
      <c r="K30" s="98"/>
      <c r="L30" s="87">
        <f>'[1]ITIE 4e trim 2021'!C28</f>
        <v>2.7E-2</v>
      </c>
      <c r="M30" s="99"/>
      <c r="N30" s="100"/>
      <c r="O30" s="32">
        <f t="shared" si="1"/>
        <v>0.110914</v>
      </c>
      <c r="P30" s="33"/>
      <c r="Q30" s="292"/>
    </row>
    <row r="31" spans="1:17" ht="15.75" x14ac:dyDescent="0.25">
      <c r="A31" s="423"/>
      <c r="B31" s="90" t="s">
        <v>16</v>
      </c>
      <c r="C31" s="103">
        <f>'[1]ITIE 1er trim 2022'!C29</f>
        <v>4.3773699999999999E-2</v>
      </c>
      <c r="D31" s="290"/>
      <c r="E31" s="291"/>
      <c r="F31" s="81">
        <f>'[1]ITIE 2e trim 2023'!C29</f>
        <v>4.0099999999999997E-2</v>
      </c>
      <c r="G31" s="95"/>
      <c r="H31" s="96"/>
      <c r="I31" s="84">
        <f>'[1]ITIE 3e trim 2021'!C29</f>
        <v>4.1000000000000002E-2</v>
      </c>
      <c r="J31" s="97"/>
      <c r="K31" s="98"/>
      <c r="L31" s="87">
        <f>'[1]ITIE 4e trim 2021'!C29</f>
        <v>4.2000000000000003E-2</v>
      </c>
      <c r="M31" s="99"/>
      <c r="N31" s="100"/>
      <c r="O31" s="32">
        <f t="shared" si="1"/>
        <v>0.16687370000000001</v>
      </c>
      <c r="P31" s="33"/>
      <c r="Q31" s="292"/>
    </row>
    <row r="32" spans="1:17" ht="15.75" x14ac:dyDescent="0.25">
      <c r="A32" s="423"/>
      <c r="B32" s="90" t="s">
        <v>17</v>
      </c>
      <c r="C32" s="103">
        <f>'[1]ITIE 1er trim 2022'!C30</f>
        <v>0.2118506</v>
      </c>
      <c r="D32" s="290"/>
      <c r="E32" s="291"/>
      <c r="F32" s="81">
        <f>'[1]ITIE 2e trim 2023'!C30</f>
        <v>0.189</v>
      </c>
      <c r="G32" s="95"/>
      <c r="H32" s="96"/>
      <c r="I32" s="84">
        <f>'[1]ITIE 3e trim 2021'!C30</f>
        <v>0.18099999999999999</v>
      </c>
      <c r="J32" s="97"/>
      <c r="K32" s="98"/>
      <c r="L32" s="87">
        <f>'[1]ITIE 4e trim 2021'!C30</f>
        <v>0.17199999999999999</v>
      </c>
      <c r="M32" s="100"/>
      <c r="N32" s="98"/>
      <c r="O32" s="32">
        <f t="shared" si="1"/>
        <v>0.75385060000000004</v>
      </c>
      <c r="P32" s="33"/>
      <c r="Q32" s="292"/>
    </row>
    <row r="33" spans="1:17" ht="15.75" x14ac:dyDescent="0.25">
      <c r="A33" s="424"/>
      <c r="B33" s="90" t="s">
        <v>25</v>
      </c>
      <c r="C33" s="103">
        <f>'[1]ITIE 1er trim 2022'!C31</f>
        <v>0.20884339999999998</v>
      </c>
      <c r="D33" s="105">
        <f>'[1]ITIE 1er trim 2022'!D31</f>
        <v>15.575199999999999</v>
      </c>
      <c r="E33" s="106">
        <f>'[1]ITIE 1er trim 2022'!E31</f>
        <v>7.1580000000000004</v>
      </c>
      <c r="F33" s="81">
        <f>'[1]ITIE 2e trim 2023'!C31</f>
        <v>0.14699999999999999</v>
      </c>
      <c r="G33" s="105">
        <f>'[1]ITIE 2e trim 2023'!D31</f>
        <v>12.603</v>
      </c>
      <c r="H33" s="106">
        <f>'[1]ITIE 2e trim 2023'!E31</f>
        <v>6.6929999999999996</v>
      </c>
      <c r="I33" s="84">
        <f>'[1]ITIE 3e trim 2021'!C31</f>
        <v>0.155</v>
      </c>
      <c r="J33" s="107">
        <f>'[1]ITIE 3e trim 2021'!D31</f>
        <v>12.043999999999999</v>
      </c>
      <c r="K33" s="108">
        <f>'[1]ITIE 3e trim 2021'!E31</f>
        <v>6.32925</v>
      </c>
      <c r="L33" s="87">
        <f>'[1]ITIE 4e trim 2021'!C31</f>
        <v>0.19600000000000001</v>
      </c>
      <c r="M33" s="293">
        <f>'[1]ITIE 4e trim 2021'!D31</f>
        <v>13.343</v>
      </c>
      <c r="N33" s="108">
        <f>'[1]ITIE 4e trim 2021'!E31</f>
        <v>6.3690000000000007</v>
      </c>
      <c r="O33" s="32">
        <f t="shared" si="1"/>
        <v>0.7068433999999999</v>
      </c>
      <c r="P33" s="43">
        <f>D33+G33+J33+M33</f>
        <v>53.56519999999999</v>
      </c>
      <c r="Q33" s="44">
        <f>E33+H33+K33+N33</f>
        <v>26.549250000000001</v>
      </c>
    </row>
    <row r="34" spans="1:17" ht="30" x14ac:dyDescent="0.25">
      <c r="A34" s="45" t="s">
        <v>19</v>
      </c>
      <c r="B34" s="111" t="s">
        <v>20</v>
      </c>
      <c r="C34" s="103">
        <f>'[1]ITIE 1er trim 2022'!C32</f>
        <v>3.2320999999999999E-3</v>
      </c>
      <c r="D34" s="105">
        <f>'[1]ITIE 1er trim 2022'!D32</f>
        <v>0.46160000000000001</v>
      </c>
      <c r="E34" s="113"/>
      <c r="F34" s="81">
        <f>'[1]ITIE 2e trim 2023'!C32</f>
        <v>3.0000000000000001E-3</v>
      </c>
      <c r="G34" s="105">
        <f>'[1]ITIE 2e trim 2023'!D32</f>
        <v>0.46779999999999999</v>
      </c>
      <c r="H34" s="113"/>
      <c r="I34" s="84">
        <f>'[1]ITIE 3e trim 2021'!C32</f>
        <v>3.0000000000000001E-3</v>
      </c>
      <c r="J34" s="107">
        <f>'[1]ITIE 3e trim 2021'!D32</f>
        <v>0.46500000000000002</v>
      </c>
      <c r="K34" s="114"/>
      <c r="L34" s="87">
        <f>'[1]ITIE 4e trim 2021'!C32</f>
        <v>3.0000000000000001E-3</v>
      </c>
      <c r="M34" s="293">
        <f>'[1]ITIE 4e trim 2021'!D32</f>
        <v>0.47939999999999999</v>
      </c>
      <c r="N34" s="98"/>
      <c r="O34" s="32">
        <f t="shared" si="1"/>
        <v>1.2232099999999999E-2</v>
      </c>
      <c r="P34" s="43">
        <f>D34+G34+J34+M34</f>
        <v>1.8738000000000001</v>
      </c>
      <c r="Q34" s="48"/>
    </row>
    <row r="35" spans="1:17" ht="16.5" thickBot="1" x14ac:dyDescent="0.3">
      <c r="A35" s="49" t="s">
        <v>21</v>
      </c>
      <c r="B35" s="116" t="s">
        <v>22</v>
      </c>
      <c r="C35" s="103">
        <f>'[1]ITIE 1er trim 2022'!C33</f>
        <v>0</v>
      </c>
      <c r="D35" s="121"/>
      <c r="E35" s="122"/>
      <c r="F35" s="81">
        <f>'[1]ITIE 2e trim 2023'!C33</f>
        <v>0</v>
      </c>
      <c r="G35" s="121"/>
      <c r="H35" s="122"/>
      <c r="I35" s="84">
        <f>'[1]ITIE 3e trim 2021'!C33</f>
        <v>0</v>
      </c>
      <c r="J35" s="123"/>
      <c r="K35" s="124"/>
      <c r="L35" s="87">
        <f>'[1]ITIE 4e trim 2021'!C33</f>
        <v>0</v>
      </c>
      <c r="M35" s="294"/>
      <c r="N35" s="295"/>
      <c r="O35" s="32">
        <f t="shared" si="1"/>
        <v>0</v>
      </c>
      <c r="P35" s="296"/>
      <c r="Q35" s="297"/>
    </row>
    <row r="36" spans="1:17" ht="16.5" thickBot="1" x14ac:dyDescent="0.3">
      <c r="A36" s="425" t="s">
        <v>129</v>
      </c>
      <c r="B36" s="426"/>
      <c r="C36" s="298">
        <f>SUM(C25:C35)</f>
        <v>2.5150564000000002</v>
      </c>
      <c r="D36" s="298">
        <f>SUM(D25:D35)</f>
        <v>16.036799999999999</v>
      </c>
      <c r="E36" s="299">
        <f>SUM(E25:E35)</f>
        <v>7.1580000000000004</v>
      </c>
      <c r="F36" s="300">
        <f>SUM(F25:F35)</f>
        <v>2.5064780999999998</v>
      </c>
      <c r="G36" s="300">
        <f>SUM(G33:G34)</f>
        <v>13.0708</v>
      </c>
      <c r="H36" s="299">
        <f>SUM(H25:H35)</f>
        <v>6.6929999999999996</v>
      </c>
      <c r="I36" s="127">
        <f>SUM(I25:I35)</f>
        <v>2.5329999999999999</v>
      </c>
      <c r="J36" s="127">
        <f>SUM(J33:J34)</f>
        <v>12.508999999999999</v>
      </c>
      <c r="K36" s="129">
        <f>SUM(K33)</f>
        <v>6.32925</v>
      </c>
      <c r="L36" s="127">
        <f>SUM(L25:L35)</f>
        <v>2.5876888</v>
      </c>
      <c r="M36" s="128">
        <f>SUM(M33:M34)</f>
        <v>13.8224</v>
      </c>
      <c r="N36" s="129">
        <f>SUM(N25:N35)</f>
        <v>6.3690000000000007</v>
      </c>
      <c r="O36" s="64">
        <f>SUM(O25:O35)</f>
        <v>10.142223299999999</v>
      </c>
      <c r="P36" s="301">
        <f>P33+P34</f>
        <v>55.438999999999993</v>
      </c>
      <c r="Q36" s="130">
        <f>SUM(Q33)</f>
        <v>26.549250000000001</v>
      </c>
    </row>
    <row r="37" spans="1:17" ht="15.75" x14ac:dyDescent="0.25">
      <c r="A37" s="135"/>
      <c r="B37" s="135"/>
      <c r="C37" s="302"/>
      <c r="D37" s="302"/>
      <c r="E37" s="302"/>
      <c r="F37" s="132"/>
      <c r="G37" s="132"/>
      <c r="H37" s="302"/>
      <c r="I37" s="302"/>
      <c r="J37" s="302"/>
      <c r="K37" s="302"/>
      <c r="L37" s="302"/>
      <c r="M37" s="302"/>
      <c r="N37" s="302"/>
      <c r="O37" s="302"/>
      <c r="P37" s="302"/>
      <c r="Q37" s="302"/>
    </row>
    <row r="38" spans="1:17" ht="15.75" x14ac:dyDescent="0.25">
      <c r="A38" s="131"/>
      <c r="B38" s="303"/>
      <c r="C38" s="302"/>
      <c r="D38" s="302"/>
      <c r="E38" s="302"/>
      <c r="F38" s="132"/>
      <c r="G38" s="132"/>
      <c r="H38" s="302"/>
      <c r="I38" s="302"/>
      <c r="J38" s="302"/>
      <c r="K38" s="302"/>
      <c r="L38" s="302"/>
      <c r="M38" s="302"/>
      <c r="N38" s="302"/>
      <c r="O38" s="302"/>
      <c r="P38" s="302"/>
      <c r="Q38" s="302"/>
    </row>
    <row r="39" spans="1:17" ht="15.75" x14ac:dyDescent="0.25">
      <c r="A39" s="134"/>
      <c r="B39" s="135"/>
      <c r="C39" s="136"/>
      <c r="D39" s="136"/>
      <c r="E39" s="136"/>
      <c r="F39" s="136"/>
      <c r="G39" s="136"/>
      <c r="H39" s="71"/>
      <c r="I39" s="71"/>
      <c r="J39" s="71"/>
      <c r="K39" s="71"/>
      <c r="L39" s="71"/>
      <c r="M39" s="71"/>
      <c r="N39" s="71"/>
      <c r="O39" s="71"/>
      <c r="P39" s="71"/>
      <c r="Q39" s="71"/>
    </row>
    <row r="40" spans="1:17" ht="26.25" x14ac:dyDescent="0.25">
      <c r="A40" s="428" t="s">
        <v>132</v>
      </c>
      <c r="B40" s="428"/>
      <c r="C40" s="428"/>
      <c r="D40" s="428"/>
      <c r="E40" s="428"/>
      <c r="F40" s="428"/>
      <c r="G40" s="428"/>
      <c r="H40" s="428"/>
      <c r="I40" s="428"/>
      <c r="J40" s="428"/>
      <c r="K40" s="428"/>
      <c r="L40" s="428"/>
      <c r="M40" s="428"/>
      <c r="N40" s="428"/>
      <c r="O40" s="428"/>
      <c r="P40" s="428"/>
      <c r="Q40" s="428"/>
    </row>
    <row r="41" spans="1:17" ht="20.25" x14ac:dyDescent="0.3">
      <c r="A41" s="407" t="s">
        <v>133</v>
      </c>
      <c r="B41" s="407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</row>
    <row r="42" spans="1:17" ht="16.5" thickBot="1" x14ac:dyDescent="0.3">
      <c r="A42" s="137"/>
      <c r="B42" s="73"/>
      <c r="C42" s="73"/>
      <c r="D42" s="73"/>
      <c r="E42" s="73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</row>
    <row r="43" spans="1:17" ht="49.5" thickBot="1" x14ac:dyDescent="0.3">
      <c r="A43" s="74"/>
      <c r="B43" s="304"/>
      <c r="C43" s="74"/>
      <c r="D43" s="74"/>
      <c r="E43" s="429" t="s">
        <v>134</v>
      </c>
      <c r="F43" s="430"/>
      <c r="G43" s="139" t="s">
        <v>135</v>
      </c>
      <c r="H43" s="139" t="s">
        <v>136</v>
      </c>
      <c r="I43" s="139" t="s">
        <v>137</v>
      </c>
      <c r="J43" s="139" t="s">
        <v>138</v>
      </c>
      <c r="K43" s="189" t="s">
        <v>139</v>
      </c>
      <c r="L43" s="74"/>
      <c r="M43" s="74"/>
      <c r="N43" s="74"/>
      <c r="O43" s="305"/>
      <c r="P43" s="141"/>
      <c r="Q43" s="73"/>
    </row>
    <row r="44" spans="1:17" ht="15.75" x14ac:dyDescent="0.25">
      <c r="A44" s="74"/>
      <c r="B44" s="74"/>
      <c r="C44" s="74"/>
      <c r="D44" s="74"/>
      <c r="E44" s="431" t="s">
        <v>140</v>
      </c>
      <c r="F44" s="432"/>
      <c r="G44" s="306">
        <f>'[1]ITIE 1er trim 2022'!A42</f>
        <v>3.876414</v>
      </c>
      <c r="H44" s="306">
        <f>'[1]ITIE 1er trim 2022'!B42</f>
        <v>77.687899999999999</v>
      </c>
      <c r="I44" s="306">
        <f>'[1]ITIE 1er trim 2022'!C42</f>
        <v>301.15046319060002</v>
      </c>
      <c r="J44" s="306">
        <f>'[1]ITIE 1er trim 2022'!D42</f>
        <v>611.63300000000004</v>
      </c>
      <c r="K44" s="307">
        <f>'[1]ITIE 1er trim 2022'!E42</f>
        <v>184.19356125265628</v>
      </c>
      <c r="L44" s="74"/>
      <c r="M44" s="74"/>
      <c r="N44" s="308"/>
      <c r="O44" s="144"/>
      <c r="P44" s="144"/>
      <c r="Q44" s="73"/>
    </row>
    <row r="45" spans="1:17" ht="15.75" x14ac:dyDescent="0.25">
      <c r="A45" s="74"/>
      <c r="B45" s="74"/>
      <c r="C45" s="74"/>
      <c r="D45" s="74"/>
      <c r="E45" s="433" t="s">
        <v>141</v>
      </c>
      <c r="F45" s="434"/>
      <c r="G45" s="306">
        <f>'[1]ITIE 2e trim 2023'!A42</f>
        <v>3.1952279999999997</v>
      </c>
      <c r="H45" s="306">
        <f>'[1]ITIE 2e trim 2023'!B42</f>
        <v>72.320700000000002</v>
      </c>
      <c r="I45" s="306">
        <f>'[1]ITIE 2e trim 2023'!C42</f>
        <v>231.08112561959999</v>
      </c>
      <c r="J45" s="306">
        <f>'[1]ITIE 2e trim 2023'!D42</f>
        <v>604.85599999999999</v>
      </c>
      <c r="K45" s="309">
        <f>'[1]ITIE 2e trim 2023'!E42</f>
        <v>139.77080531776878</v>
      </c>
      <c r="L45" s="74"/>
      <c r="M45" s="74"/>
      <c r="N45" s="74"/>
      <c r="O45" s="144"/>
      <c r="P45" s="144"/>
      <c r="Q45" s="73"/>
    </row>
    <row r="46" spans="1:17" ht="15.75" x14ac:dyDescent="0.25">
      <c r="A46" s="74"/>
      <c r="B46" s="74"/>
      <c r="C46" s="74"/>
      <c r="D46" s="74"/>
      <c r="E46" s="433" t="s">
        <v>142</v>
      </c>
      <c r="F46" s="434"/>
      <c r="G46" s="310">
        <f>'[1]ITIE 3e trim 2021'!A42*0</f>
        <v>0</v>
      </c>
      <c r="H46" s="310">
        <f>'[1]ITIE 3e trim 2021'!B42*0</f>
        <v>0</v>
      </c>
      <c r="I46" s="310">
        <f>'[1]ITIE 3e trim 2021'!C42*0</f>
        <v>0</v>
      </c>
      <c r="J46" s="165">
        <f>'[1]ITIE 3e trim 2021'!D42*0</f>
        <v>0</v>
      </c>
      <c r="K46" s="311">
        <f>'[1]ITIE 3e trim 2021'!E42*0</f>
        <v>0</v>
      </c>
      <c r="L46" s="74"/>
      <c r="M46" s="74"/>
      <c r="N46" s="74"/>
      <c r="O46" s="149"/>
      <c r="P46" s="149"/>
      <c r="Q46" s="73"/>
    </row>
    <row r="47" spans="1:17" ht="16.5" thickBot="1" x14ac:dyDescent="0.3">
      <c r="A47" s="74"/>
      <c r="B47" s="74"/>
      <c r="C47" s="74"/>
      <c r="D47" s="74"/>
      <c r="E47" s="435" t="s">
        <v>143</v>
      </c>
      <c r="F47" s="436"/>
      <c r="G47" s="165">
        <f>'[1]ITIE 4e trim 2021'!A42*0</f>
        <v>0</v>
      </c>
      <c r="H47" s="165">
        <f>'[1]ITIE 4e trim 2021'!B42*0</f>
        <v>0</v>
      </c>
      <c r="I47" s="165">
        <f>'[1]ITIE 4e trim 2021'!C42*0</f>
        <v>0</v>
      </c>
      <c r="J47" s="165">
        <f>'[1]ITIE 4e trim 2021'!D42*0</f>
        <v>0</v>
      </c>
      <c r="K47" s="312">
        <f>'[1]ITIE 4e trim 2021'!E42*0</f>
        <v>0</v>
      </c>
      <c r="L47" s="304"/>
      <c r="M47" s="308"/>
      <c r="N47" s="74"/>
      <c r="O47" s="152"/>
      <c r="P47" s="152"/>
      <c r="Q47" s="73"/>
    </row>
    <row r="48" spans="1:17" ht="16.5" thickBot="1" x14ac:dyDescent="0.3">
      <c r="A48" s="74"/>
      <c r="B48" s="74"/>
      <c r="C48" s="74"/>
      <c r="D48" s="74"/>
      <c r="E48" s="425" t="s">
        <v>129</v>
      </c>
      <c r="F48" s="437"/>
      <c r="G48" s="153">
        <f>SUM(G44:G47)</f>
        <v>7.0716419999999998</v>
      </c>
      <c r="H48" s="154">
        <v>0</v>
      </c>
      <c r="I48" s="153">
        <f>SUM(I44:I47)</f>
        <v>532.23158881020004</v>
      </c>
      <c r="J48" s="154">
        <v>0</v>
      </c>
      <c r="K48" s="313">
        <f>SUM(K44:K47)</f>
        <v>323.96436657042506</v>
      </c>
      <c r="L48" s="74"/>
      <c r="M48" s="74"/>
      <c r="N48" s="74"/>
      <c r="O48" s="156"/>
      <c r="P48" s="156"/>
      <c r="Q48" s="73"/>
    </row>
    <row r="49" spans="1:17" ht="15.75" x14ac:dyDescent="0.25">
      <c r="A49" s="74"/>
      <c r="B49" s="74"/>
      <c r="C49" s="74"/>
      <c r="D49" s="74"/>
      <c r="E49" s="74"/>
      <c r="F49" s="74"/>
      <c r="G49" s="74"/>
      <c r="H49" s="156"/>
      <c r="I49" s="74"/>
      <c r="J49" s="74"/>
      <c r="K49" s="156"/>
      <c r="L49" s="74"/>
      <c r="M49" s="74"/>
      <c r="N49" s="74"/>
      <c r="O49" s="156"/>
      <c r="P49" s="156"/>
      <c r="Q49" s="73"/>
    </row>
    <row r="50" spans="1:17" ht="20.25" x14ac:dyDescent="0.3">
      <c r="A50" s="407" t="s">
        <v>144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7"/>
      <c r="Q50" s="407"/>
    </row>
    <row r="51" spans="1:17" ht="20.25" thickBot="1" x14ac:dyDescent="0.35">
      <c r="A51" s="438" t="s">
        <v>145</v>
      </c>
      <c r="B51" s="438"/>
      <c r="C51" s="438"/>
      <c r="D51" s="438"/>
      <c r="E51" s="438"/>
      <c r="F51" s="438"/>
      <c r="G51" s="74"/>
      <c r="H51" s="74"/>
      <c r="I51" s="438" t="s">
        <v>146</v>
      </c>
      <c r="J51" s="438"/>
      <c r="K51" s="438"/>
      <c r="L51" s="438"/>
      <c r="M51" s="438"/>
      <c r="N51" s="438"/>
      <c r="O51" s="438"/>
      <c r="P51" s="74"/>
      <c r="Q51" s="74"/>
    </row>
    <row r="52" spans="1:17" ht="35.25" thickBot="1" x14ac:dyDescent="0.3">
      <c r="A52" s="314" t="s">
        <v>134</v>
      </c>
      <c r="B52" s="139" t="s">
        <v>147</v>
      </c>
      <c r="C52" s="139" t="s">
        <v>148</v>
      </c>
      <c r="D52" s="139" t="s">
        <v>149</v>
      </c>
      <c r="E52" s="139" t="s">
        <v>150</v>
      </c>
      <c r="F52" s="159" t="s">
        <v>151</v>
      </c>
      <c r="G52" s="73"/>
      <c r="H52" s="74"/>
      <c r="I52" s="429" t="s">
        <v>134</v>
      </c>
      <c r="J52" s="430"/>
      <c r="K52" s="139" t="s">
        <v>152</v>
      </c>
      <c r="L52" s="139" t="s">
        <v>148</v>
      </c>
      <c r="M52" s="139" t="s">
        <v>153</v>
      </c>
      <c r="N52" s="139" t="s">
        <v>150</v>
      </c>
      <c r="O52" s="159" t="s">
        <v>151</v>
      </c>
      <c r="P52" s="141"/>
    </row>
    <row r="53" spans="1:17" ht="18.75" x14ac:dyDescent="0.25">
      <c r="A53" s="315" t="s">
        <v>140</v>
      </c>
      <c r="B53" s="162">
        <f>'[1]ITIE 1er trim 2022'!A46</f>
        <v>0.91151400000000005</v>
      </c>
      <c r="C53" s="162">
        <f>'[1]ITIE 1er trim 2022'!B46</f>
        <v>1532.7750000000001</v>
      </c>
      <c r="D53" s="162">
        <f>'[1]ITIE 1er trim 2022'!C46</f>
        <v>1.39714587135</v>
      </c>
      <c r="E53" s="162">
        <f>'[1]ITIE 1er trim 2022'!D46</f>
        <v>611.63300000000004</v>
      </c>
      <c r="F53" s="316">
        <f>'[1]ITIE 1er trim 2022'!E46</f>
        <v>2.2842879166918726</v>
      </c>
      <c r="G53" s="73"/>
      <c r="H53" s="74"/>
      <c r="I53" s="431" t="s">
        <v>140</v>
      </c>
      <c r="J53" s="432"/>
      <c r="K53" s="162">
        <f>'[1]ITIE 1er trim 2022'!A50</f>
        <v>3.3524500000000002</v>
      </c>
      <c r="L53" s="162">
        <f>'[1]ITIE 1er trim 2022'!B50</f>
        <v>1676.7570000000001</v>
      </c>
      <c r="M53" s="162">
        <f>'[1]ITIE 1er trim 2022'!C50</f>
        <v>5.6212440046500003</v>
      </c>
      <c r="N53" s="162">
        <f>'[1]ITIE 1er trim 2022'!D50</f>
        <v>611.63300000000004</v>
      </c>
      <c r="O53" s="316">
        <f>'[1]ITIE 1er trim 2022'!E50</f>
        <v>9.1905505501665221</v>
      </c>
      <c r="P53" s="144"/>
    </row>
    <row r="54" spans="1:17" ht="18.75" x14ac:dyDescent="0.25">
      <c r="A54" s="317" t="s">
        <v>141</v>
      </c>
      <c r="B54" s="145">
        <f>'[1]ITIE 2e trim 2023'!A46</f>
        <v>0.56453500000000001</v>
      </c>
      <c r="C54" s="145">
        <f>'[1]ITIE 2e trim 2023'!B46</f>
        <v>1532.7750000000001</v>
      </c>
      <c r="D54" s="145">
        <f>'[1]ITIE 2e trim 2023'!C46</f>
        <v>0.86530513462500003</v>
      </c>
      <c r="E54" s="145">
        <f>'[1]ITIE 2e trim 2023'!D46</f>
        <v>604.85599999999999</v>
      </c>
      <c r="F54" s="318">
        <f>'[1]ITIE 2e trim 2023'!E46</f>
        <v>1.4305969265825254</v>
      </c>
      <c r="G54" s="73"/>
      <c r="H54" s="74"/>
      <c r="I54" s="433" t="s">
        <v>141</v>
      </c>
      <c r="J54" s="434"/>
      <c r="K54" s="145">
        <f>'[1]ITIE 2e trim 2023'!A50</f>
        <v>2.109057</v>
      </c>
      <c r="L54" s="145">
        <f>'[1]ITIE 2e trim 2023'!B50</f>
        <v>1676.7570000000001</v>
      </c>
      <c r="M54" s="145">
        <f>'[1]ITIE 2e trim 2023'!C50</f>
        <v>3.5363760881490003</v>
      </c>
      <c r="N54" s="145">
        <f>'[1]ITIE 2e trim 2023'!D50</f>
        <v>604.85599999999999</v>
      </c>
      <c r="O54" s="318">
        <f>'[1]ITIE 2e trim 2023'!E50</f>
        <v>5.8466413297528668</v>
      </c>
      <c r="P54" s="149"/>
    </row>
    <row r="55" spans="1:17" ht="18.75" x14ac:dyDescent="0.25">
      <c r="A55" s="317" t="s">
        <v>142</v>
      </c>
      <c r="B55" s="165">
        <f>'[1]ITIE 3e trim 2021'!A46*0</f>
        <v>0</v>
      </c>
      <c r="C55" s="165">
        <f>'[1]ITIE 3e trim 2021'!B46</f>
        <v>1616.934</v>
      </c>
      <c r="D55" s="165">
        <f>'[1]ITIE 3e trim 2021'!C46*0</f>
        <v>0</v>
      </c>
      <c r="E55" s="165">
        <f>'[1]ITIE 3e trim 2021'!D46</f>
        <v>590.86900000000003</v>
      </c>
      <c r="F55" s="311">
        <f>'[1]ITIE 3e trim 2021'!E46*0</f>
        <v>0</v>
      </c>
      <c r="G55" s="73"/>
      <c r="H55" s="74"/>
      <c r="I55" s="433" t="s">
        <v>142</v>
      </c>
      <c r="J55" s="434"/>
      <c r="K55" s="165">
        <f>'[1]ITIE 3e trim 2021'!A50*0</f>
        <v>0</v>
      </c>
      <c r="L55" s="165">
        <f>'[1]ITIE 3e trim 2021'!B50</f>
        <v>1768.9854439999999</v>
      </c>
      <c r="M55" s="165">
        <f>'[1]ITIE 3e trim 2021'!C50*0</f>
        <v>0</v>
      </c>
      <c r="N55" s="165">
        <f>'[1]ITIE 3e trim 2021'!D50</f>
        <v>590.86900000000003</v>
      </c>
      <c r="O55" s="311">
        <f>'[1]ITIE 3e trim 2021'!E50*0</f>
        <v>0</v>
      </c>
      <c r="P55" s="149"/>
    </row>
    <row r="56" spans="1:17" ht="19.5" thickBot="1" x14ac:dyDescent="0.3">
      <c r="A56" s="319" t="s">
        <v>143</v>
      </c>
      <c r="B56" s="165">
        <f>'[1]ITIE 4e trim 2021'!A46*0</f>
        <v>0</v>
      </c>
      <c r="C56" s="165">
        <f>'[1]ITIE 4e trim 2021'!B46</f>
        <v>1616.934</v>
      </c>
      <c r="D56" s="165">
        <f>'[1]ITIE 4e trim 2021'!C46*0</f>
        <v>0</v>
      </c>
      <c r="E56" s="165">
        <f>'[1]ITIE 4e trim 2021'!D46</f>
        <v>590</v>
      </c>
      <c r="F56" s="312">
        <f>'[1]ITIE 4e trim 2021'!E46*0</f>
        <v>0</v>
      </c>
      <c r="G56" s="73"/>
      <c r="H56" s="74"/>
      <c r="I56" s="435" t="s">
        <v>143</v>
      </c>
      <c r="J56" s="436"/>
      <c r="K56" s="165">
        <f>'[1]ITIE 4e trim 2021'!A50*0</f>
        <v>0</v>
      </c>
      <c r="L56" s="165">
        <f>'[1]ITIE 4e trim 2021'!B50</f>
        <v>1768.9849999999999</v>
      </c>
      <c r="M56" s="165">
        <f>'[1]ITIE 4e trim 2021'!C50*0</f>
        <v>0</v>
      </c>
      <c r="N56" s="165">
        <f>'[1]ITIE 4e trim 2021'!D50</f>
        <v>590</v>
      </c>
      <c r="O56" s="312">
        <f>'[1]ITIE 4e trim 2021'!E50*0</f>
        <v>0</v>
      </c>
      <c r="P56" s="152"/>
    </row>
    <row r="57" spans="1:17" ht="16.5" thickBot="1" x14ac:dyDescent="0.3">
      <c r="A57" s="320" t="s">
        <v>129</v>
      </c>
      <c r="B57" s="153">
        <f>SUM(B53:B56)</f>
        <v>1.4760490000000002</v>
      </c>
      <c r="C57" s="154">
        <v>0</v>
      </c>
      <c r="D57" s="153">
        <f>SUM(D53:D56)</f>
        <v>2.262451005975</v>
      </c>
      <c r="E57" s="154">
        <v>0</v>
      </c>
      <c r="F57" s="155">
        <f>SUM(F53:F56)</f>
        <v>3.7148848432743979</v>
      </c>
      <c r="G57" s="73"/>
      <c r="H57" s="74"/>
      <c r="I57" s="425" t="s">
        <v>129</v>
      </c>
      <c r="J57" s="437"/>
      <c r="K57" s="153">
        <f>SUM(K53:K56)</f>
        <v>5.4615070000000001</v>
      </c>
      <c r="L57" s="154">
        <v>0</v>
      </c>
      <c r="M57" s="153">
        <f>SUM(M53:M56)</f>
        <v>9.1576200927990001</v>
      </c>
      <c r="N57" s="154">
        <v>0</v>
      </c>
      <c r="O57" s="155">
        <f>SUM(O53:O56)</f>
        <v>15.037191879919389</v>
      </c>
      <c r="P57" s="144"/>
    </row>
    <row r="58" spans="1:17" ht="19.5" x14ac:dyDescent="0.3">
      <c r="A58" s="194"/>
      <c r="B58" s="194"/>
      <c r="C58" s="194"/>
      <c r="D58" s="194"/>
      <c r="E58" s="194"/>
      <c r="F58" s="194"/>
      <c r="G58" s="180"/>
      <c r="H58" s="180"/>
      <c r="I58" s="180"/>
      <c r="J58" s="180"/>
      <c r="K58" s="180"/>
      <c r="L58" s="157"/>
      <c r="M58" s="157"/>
      <c r="N58" s="157"/>
      <c r="O58" s="144"/>
      <c r="P58" s="144"/>
    </row>
    <row r="59" spans="1:17" ht="20.25" thickBot="1" x14ac:dyDescent="0.35">
      <c r="A59" s="74"/>
      <c r="B59" s="74"/>
      <c r="C59" s="74"/>
      <c r="D59" s="74"/>
      <c r="E59" s="438" t="s">
        <v>154</v>
      </c>
      <c r="F59" s="438"/>
      <c r="G59" s="438"/>
      <c r="H59" s="438"/>
      <c r="I59" s="438"/>
      <c r="J59" s="438"/>
      <c r="K59" s="438"/>
      <c r="L59" s="74"/>
      <c r="M59" s="321"/>
      <c r="N59" s="157"/>
      <c r="O59" s="144"/>
      <c r="P59" s="144"/>
    </row>
    <row r="60" spans="1:17" ht="31.5" thickBot="1" x14ac:dyDescent="0.3">
      <c r="A60" s="74"/>
      <c r="B60" s="74"/>
      <c r="C60" s="321"/>
      <c r="D60" s="74"/>
      <c r="E60" s="429" t="s">
        <v>134</v>
      </c>
      <c r="F60" s="430"/>
      <c r="G60" s="139" t="s">
        <v>147</v>
      </c>
      <c r="H60" s="139" t="s">
        <v>155</v>
      </c>
      <c r="I60" s="139" t="s">
        <v>153</v>
      </c>
      <c r="J60" s="139" t="s">
        <v>150</v>
      </c>
      <c r="K60" s="159" t="s">
        <v>151</v>
      </c>
      <c r="L60" s="74"/>
      <c r="M60" s="74"/>
      <c r="N60" s="74"/>
      <c r="O60" s="144"/>
      <c r="P60" s="144"/>
    </row>
    <row r="61" spans="1:17" ht="15.75" x14ac:dyDescent="0.25">
      <c r="A61" s="74"/>
      <c r="B61" s="74"/>
      <c r="C61" s="74"/>
      <c r="D61" s="74"/>
      <c r="E61" s="433" t="s">
        <v>140</v>
      </c>
      <c r="F61" s="434"/>
      <c r="G61" s="172">
        <f>'[1]ITIE 1er trim 2022'!A54</f>
        <v>5.0629774999999997</v>
      </c>
      <c r="H61" s="172">
        <f>'[1]ITIE 1er trim 2022'!B54</f>
        <v>11.2188</v>
      </c>
      <c r="I61" s="172">
        <f>'[1]ITIE 1er trim 2022'!C54</f>
        <v>34.741079774688444</v>
      </c>
      <c r="J61" s="172">
        <f>'[1]ITIE 1er trim 2022'!D54</f>
        <v>611.63300000000004</v>
      </c>
      <c r="K61" s="322">
        <f>'[1]ITIE 1er trim 2022'!E54</f>
        <v>56.800531976999999</v>
      </c>
      <c r="L61" s="74"/>
      <c r="M61" s="74"/>
      <c r="N61" s="74"/>
      <c r="O61" s="144"/>
      <c r="P61" s="144"/>
    </row>
    <row r="62" spans="1:17" ht="15.75" x14ac:dyDescent="0.25">
      <c r="A62" s="74"/>
      <c r="B62" s="74"/>
      <c r="C62" s="74"/>
      <c r="D62" s="74"/>
      <c r="E62" s="433" t="s">
        <v>141</v>
      </c>
      <c r="F62" s="434"/>
      <c r="G62" s="145">
        <f>'[1]ITIE 2e trim 2023'!A54</f>
        <v>4.7507580000000003</v>
      </c>
      <c r="H62" s="145">
        <f>'[1]ITIE 2e trim 2023'!B54</f>
        <v>9.1841799999999996</v>
      </c>
      <c r="I62" s="145">
        <f>'[1]ITIE 2e trim 2023'!C54</f>
        <v>26.390966066514583</v>
      </c>
      <c r="J62" s="145">
        <f>'[1]ITIE 2e trim 2023'!D54</f>
        <v>604.85599999999999</v>
      </c>
      <c r="K62" s="318">
        <f>'[1]ITIE 2e trim 2023'!E54</f>
        <v>43.631816608439998</v>
      </c>
      <c r="L62" s="74"/>
      <c r="M62" s="74"/>
      <c r="N62" s="74"/>
      <c r="O62" s="144"/>
      <c r="P62" s="144"/>
    </row>
    <row r="63" spans="1:17" ht="15.75" x14ac:dyDescent="0.25">
      <c r="A63" s="74"/>
      <c r="B63" s="74"/>
      <c r="C63" s="74"/>
      <c r="D63" s="74"/>
      <c r="E63" s="433" t="s">
        <v>142</v>
      </c>
      <c r="F63" s="434"/>
      <c r="G63" s="165">
        <f>'[1]ITIE 3e trim 2021'!A54*0</f>
        <v>0</v>
      </c>
      <c r="H63" s="165">
        <f>'[1]ITIE 3e trim 2021'!B54</f>
        <v>8.6943000000000001</v>
      </c>
      <c r="I63" s="165">
        <f>'[1]ITIE 3e trim 2021'!C54*0</f>
        <v>0</v>
      </c>
      <c r="J63" s="165">
        <f>'[1]ITIE 3e trim 2021'!D54</f>
        <v>590.86900000000003</v>
      </c>
      <c r="K63" s="311">
        <f>'[1]ITIE 3e trim 2021'!E54*0</f>
        <v>0</v>
      </c>
      <c r="L63" s="74"/>
      <c r="M63" s="321"/>
      <c r="N63" s="74"/>
      <c r="O63" s="144"/>
      <c r="P63" s="144"/>
    </row>
    <row r="64" spans="1:17" ht="16.5" thickBot="1" x14ac:dyDescent="0.3">
      <c r="A64" s="74"/>
      <c r="B64" s="74"/>
      <c r="C64" s="74"/>
      <c r="D64" s="74"/>
      <c r="E64" s="435" t="s">
        <v>143</v>
      </c>
      <c r="F64" s="436"/>
      <c r="G64" s="168">
        <f>'[1]ITIE 4e trim 2021'!A54*0</f>
        <v>0</v>
      </c>
      <c r="H64" s="168">
        <f>'[1]ITIE 4e trim 2021'!B54</f>
        <v>9.6542999999999992</v>
      </c>
      <c r="I64" s="168">
        <f>'[1]ITIE 4e trim 2021'!C54*0</f>
        <v>0</v>
      </c>
      <c r="J64" s="168">
        <f>'[1]ITIE 4e trim 2021'!D54</f>
        <v>590</v>
      </c>
      <c r="K64" s="323">
        <f>'[1]ITIE 4e trim 2021'!E54*0</f>
        <v>0</v>
      </c>
      <c r="L64" s="74"/>
      <c r="M64" s="174" t="s">
        <v>39</v>
      </c>
      <c r="N64" s="74"/>
      <c r="O64" s="144"/>
      <c r="P64" s="144"/>
    </row>
    <row r="65" spans="1:17" ht="16.5" thickBot="1" x14ac:dyDescent="0.3">
      <c r="A65" s="74"/>
      <c r="B65" s="74"/>
      <c r="C65" s="74"/>
      <c r="D65" s="74"/>
      <c r="E65" s="425" t="s">
        <v>129</v>
      </c>
      <c r="F65" s="437"/>
      <c r="G65" s="153">
        <f>SUM(G61:G64)</f>
        <v>9.8137354999999999</v>
      </c>
      <c r="H65" s="154">
        <v>0</v>
      </c>
      <c r="I65" s="153">
        <f>SUM(I61:I64)</f>
        <v>61.132045841203023</v>
      </c>
      <c r="J65" s="154">
        <v>0</v>
      </c>
      <c r="K65" s="175">
        <f>SUM(K61:K64)</f>
        <v>100.43234858544</v>
      </c>
      <c r="L65" s="74"/>
      <c r="M65" s="74"/>
      <c r="N65" s="74"/>
      <c r="O65" s="144"/>
      <c r="P65" s="144"/>
    </row>
    <row r="66" spans="1:17" ht="19.5" x14ac:dyDescent="0.3">
      <c r="A66" s="171"/>
      <c r="B66" s="171"/>
      <c r="C66" s="171"/>
      <c r="D66" s="171"/>
      <c r="E66" s="171"/>
      <c r="F66" s="171"/>
      <c r="G66" s="171"/>
      <c r="H66" s="171"/>
      <c r="I66" s="74"/>
      <c r="J66" s="180"/>
      <c r="K66" s="180"/>
      <c r="L66" s="157"/>
      <c r="M66" s="157"/>
      <c r="N66" s="157"/>
      <c r="O66" s="144"/>
      <c r="P66" s="144"/>
    </row>
    <row r="67" spans="1:17" ht="20.25" x14ac:dyDescent="0.3">
      <c r="A67" s="407" t="s">
        <v>156</v>
      </c>
      <c r="B67" s="407"/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</row>
    <row r="68" spans="1:17" ht="20.25" thickBot="1" x14ac:dyDescent="0.35">
      <c r="A68" s="438" t="s">
        <v>157</v>
      </c>
      <c r="B68" s="438"/>
      <c r="C68" s="438"/>
      <c r="D68" s="438"/>
      <c r="E68" s="438"/>
      <c r="F68" s="438"/>
      <c r="G68" s="171"/>
      <c r="H68" s="171"/>
      <c r="I68" s="438" t="s">
        <v>158</v>
      </c>
      <c r="J68" s="438"/>
      <c r="K68" s="438"/>
      <c r="L68" s="438"/>
      <c r="M68" s="438"/>
      <c r="N68" s="438"/>
      <c r="O68" s="438"/>
      <c r="P68" s="144"/>
    </row>
    <row r="69" spans="1:17" ht="35.25" thickBot="1" x14ac:dyDescent="0.35">
      <c r="A69" s="324" t="s">
        <v>134</v>
      </c>
      <c r="B69" s="139" t="s">
        <v>159</v>
      </c>
      <c r="C69" s="139" t="s">
        <v>160</v>
      </c>
      <c r="D69" s="139" t="s">
        <v>161</v>
      </c>
      <c r="E69" s="139" t="s">
        <v>150</v>
      </c>
      <c r="F69" s="159" t="s">
        <v>151</v>
      </c>
      <c r="G69" s="171"/>
      <c r="H69" s="171"/>
      <c r="I69" s="429" t="s">
        <v>134</v>
      </c>
      <c r="J69" s="430"/>
      <c r="K69" s="139" t="s">
        <v>159</v>
      </c>
      <c r="L69" s="139" t="s">
        <v>160</v>
      </c>
      <c r="M69" s="139" t="s">
        <v>161</v>
      </c>
      <c r="N69" s="139" t="s">
        <v>150</v>
      </c>
      <c r="O69" s="159" t="s">
        <v>151</v>
      </c>
      <c r="P69" s="144"/>
    </row>
    <row r="70" spans="1:17" ht="19.5" x14ac:dyDescent="0.3">
      <c r="A70" s="325" t="s">
        <v>140</v>
      </c>
      <c r="B70" s="162">
        <f>'[1]ITIE 1er trim 2022'!A58</f>
        <v>2.761835</v>
      </c>
      <c r="C70" s="162">
        <f>'[1]ITIE 1er trim 2022'!B58</f>
        <v>281780.71000000002</v>
      </c>
      <c r="D70" s="162">
        <f>'[1]ITIE 1er trim 2022'!C58</f>
        <v>0.77823182720285</v>
      </c>
      <c r="E70" s="162">
        <f>'[1]ITIE 1er trim 2022'!D58</f>
        <v>611.63300000000004</v>
      </c>
      <c r="F70" s="316">
        <f>'[1]ITIE 1er trim 2022'!E58</f>
        <v>1.2723836470609824</v>
      </c>
      <c r="G70" s="326"/>
      <c r="H70" s="171"/>
      <c r="I70" s="431" t="s">
        <v>140</v>
      </c>
      <c r="J70" s="432"/>
      <c r="K70" s="327">
        <f>'[1]ITIE 1er trim 2022'!A62</f>
        <v>9.2319999999999993</v>
      </c>
      <c r="L70" s="162">
        <f>'[1]ITIE 1er trim 2022'!B62</f>
        <v>383371.85</v>
      </c>
      <c r="M70" s="327">
        <f>'[1]ITIE 1er trim 2022'!C62</f>
        <v>3.5392889191999992</v>
      </c>
      <c r="N70" s="327">
        <f>'[1]ITIE 1er trim 2022'!D62</f>
        <v>611.63300000000004</v>
      </c>
      <c r="O70" s="328">
        <f>'[1]ITIE 1er trim 2022'!E62</f>
        <v>5.7866219108517667</v>
      </c>
      <c r="P70" s="144"/>
    </row>
    <row r="71" spans="1:17" ht="19.5" x14ac:dyDescent="0.3">
      <c r="A71" s="329" t="s">
        <v>141</v>
      </c>
      <c r="B71" s="145">
        <f>'[1]ITIE 2e trim 2023'!A58</f>
        <v>2.582541</v>
      </c>
      <c r="C71" s="145">
        <f>'[1]ITIE 2e trim 2023'!B58</f>
        <v>281780.71000000002</v>
      </c>
      <c r="D71" s="145">
        <f>'[1]ITIE 2e trim 2023'!C58</f>
        <v>0.72771023658411005</v>
      </c>
      <c r="E71" s="145">
        <f>'[1]ITIE 2e trim 2023'!D58</f>
        <v>604.85599999999999</v>
      </c>
      <c r="F71" s="318">
        <f>'[1]ITIE 2e trim 2023'!E58</f>
        <v>1.2031131981564371</v>
      </c>
      <c r="G71" s="171"/>
      <c r="H71" s="171"/>
      <c r="I71" s="433" t="s">
        <v>141</v>
      </c>
      <c r="J71" s="434"/>
      <c r="K71" s="145">
        <f>'[1]ITIE 2e trim 2023'!A62</f>
        <v>9.0291899999999998</v>
      </c>
      <c r="L71" s="145">
        <f>'[1]ITIE 2e trim 2023'!B62</f>
        <v>383371.85</v>
      </c>
      <c r="M71" s="145">
        <f>'[1]ITIE 2e trim 2023'!C62</f>
        <v>3.4615372743014996</v>
      </c>
      <c r="N71" s="145">
        <f>'[1]ITIE 2e trim 2023'!D62</f>
        <v>604.85599999999999</v>
      </c>
      <c r="O71" s="318">
        <f>'[1]ITIE 2e trim 2023'!E62</f>
        <v>5.7229113612190332</v>
      </c>
      <c r="P71" s="144"/>
    </row>
    <row r="72" spans="1:17" ht="19.5" x14ac:dyDescent="0.3">
      <c r="A72" s="329" t="s">
        <v>142</v>
      </c>
      <c r="B72" s="165">
        <f>'[1]ITIE 3e trim 2021'!A58*0</f>
        <v>0</v>
      </c>
      <c r="C72" s="165">
        <f>'[1]ITIE 3e trim 2021'!B58</f>
        <v>281780.71000000002</v>
      </c>
      <c r="D72" s="165">
        <f>'[1]ITIE 3e trim 2021'!C58*0</f>
        <v>0</v>
      </c>
      <c r="E72" s="165">
        <f>'[1]ITIE 3e trim 2021'!D58</f>
        <v>590.86900000000003</v>
      </c>
      <c r="F72" s="311">
        <f>'[1]ITIE 3e trim 2021'!E58*0</f>
        <v>0</v>
      </c>
      <c r="G72" s="326"/>
      <c r="H72" s="171"/>
      <c r="I72" s="433" t="s">
        <v>142</v>
      </c>
      <c r="J72" s="434"/>
      <c r="K72" s="165">
        <f>'[1]ITIE 3e trim 2021'!A62*0</f>
        <v>0</v>
      </c>
      <c r="L72" s="165">
        <f>'[1]ITIE 3e trim 2021'!B62</f>
        <v>383371.85</v>
      </c>
      <c r="M72" s="165">
        <f>'[1]ITIE 3e trim 2021'!C62*0</f>
        <v>0</v>
      </c>
      <c r="N72" s="165">
        <f>'[1]ITIE 3e trim 2021'!D62</f>
        <v>590.86900000000003</v>
      </c>
      <c r="O72" s="311">
        <f>'[1]ITIE 3e trim 2021'!E62*0</f>
        <v>0</v>
      </c>
      <c r="P72" s="144"/>
    </row>
    <row r="73" spans="1:17" ht="20.25" thickBot="1" x14ac:dyDescent="0.35">
      <c r="A73" s="330" t="s">
        <v>143</v>
      </c>
      <c r="B73" s="165">
        <f>'[1]ITIE 4e trim 2021'!A58*0</f>
        <v>0</v>
      </c>
      <c r="C73" s="165">
        <f>'[1]ITIE 4e trim 2021'!B58</f>
        <v>281780.71000000002</v>
      </c>
      <c r="D73" s="165">
        <f>'[1]ITIE 4e trim 2021'!C58*0</f>
        <v>0</v>
      </c>
      <c r="E73" s="165">
        <f>'[1]ITIE 4e trim 2021'!D58</f>
        <v>590</v>
      </c>
      <c r="F73" s="311">
        <f>'[1]ITIE 4e trim 2021'!E58*0</f>
        <v>0</v>
      </c>
      <c r="G73" s="331"/>
      <c r="H73" s="171"/>
      <c r="I73" s="435" t="s">
        <v>143</v>
      </c>
      <c r="J73" s="436"/>
      <c r="K73" s="165">
        <f>'[1]ITIE 4e trim 2021'!A62*0</f>
        <v>0</v>
      </c>
      <c r="L73" s="165">
        <f>'[1]ITIE 4e trim 2021'!B62</f>
        <v>383371.85</v>
      </c>
      <c r="M73" s="165">
        <f>'[1]ITIE 4e trim 2021'!C62*0</f>
        <v>0</v>
      </c>
      <c r="N73" s="165">
        <f>'[1]ITIE 4e trim 2021'!D62</f>
        <v>590</v>
      </c>
      <c r="O73" s="312">
        <f>'[1]ITIE 4e trim 2021'!E62*0</f>
        <v>0</v>
      </c>
      <c r="P73" s="144"/>
    </row>
    <row r="74" spans="1:17" ht="20.25" thickBot="1" x14ac:dyDescent="0.35">
      <c r="A74" s="332" t="s">
        <v>129</v>
      </c>
      <c r="B74" s="153">
        <f>SUM(B70:B73)</f>
        <v>5.3443760000000005</v>
      </c>
      <c r="C74" s="154">
        <v>0</v>
      </c>
      <c r="D74" s="153">
        <f>SUM(D70:D73)</f>
        <v>1.5059420637869601</v>
      </c>
      <c r="E74" s="154">
        <v>0</v>
      </c>
      <c r="F74" s="155">
        <f>SUM(F70:F73)</f>
        <v>2.4754968452174193</v>
      </c>
      <c r="G74" s="171"/>
      <c r="H74" s="171"/>
      <c r="I74" s="425" t="s">
        <v>129</v>
      </c>
      <c r="J74" s="437"/>
      <c r="K74" s="153">
        <f>SUM(K70:K73)</f>
        <v>18.261189999999999</v>
      </c>
      <c r="L74" s="154">
        <v>0</v>
      </c>
      <c r="M74" s="153">
        <f>SUM(M70:M73)</f>
        <v>7.0008261935014993</v>
      </c>
      <c r="N74" s="154">
        <v>0</v>
      </c>
      <c r="O74" s="155">
        <f>SUM(O70:O73)</f>
        <v>11.509533272070801</v>
      </c>
      <c r="P74" s="144"/>
    </row>
    <row r="75" spans="1:17" ht="19.5" x14ac:dyDescent="0.3">
      <c r="A75" s="74"/>
      <c r="B75" s="74"/>
      <c r="C75" s="74"/>
      <c r="D75" s="74"/>
      <c r="E75" s="74"/>
      <c r="F75" s="74"/>
      <c r="G75" s="171"/>
      <c r="H75" s="171"/>
      <c r="I75" s="180"/>
      <c r="J75" s="180"/>
      <c r="K75" s="180"/>
      <c r="L75" s="157"/>
      <c r="M75" s="157"/>
      <c r="N75" s="157"/>
      <c r="O75" s="144"/>
      <c r="P75" s="144"/>
    </row>
    <row r="76" spans="1:17" ht="19.5" x14ac:dyDescent="0.3">
      <c r="A76" s="74"/>
      <c r="B76" s="74"/>
      <c r="C76" s="74"/>
      <c r="D76" s="74"/>
      <c r="E76" s="74"/>
      <c r="F76" s="74"/>
      <c r="G76" s="171"/>
      <c r="H76" s="171"/>
      <c r="I76" s="180"/>
      <c r="J76" s="180"/>
      <c r="K76" s="180"/>
      <c r="L76" s="157"/>
      <c r="M76" s="157"/>
      <c r="N76" s="157"/>
      <c r="O76" s="144"/>
      <c r="P76" s="144"/>
    </row>
    <row r="77" spans="1:17" ht="19.5" x14ac:dyDescent="0.3">
      <c r="A77" s="74"/>
      <c r="B77" s="74"/>
      <c r="C77" s="74"/>
      <c r="D77" s="74"/>
      <c r="E77" s="74"/>
      <c r="F77" s="74"/>
      <c r="G77" s="171"/>
      <c r="H77" s="171"/>
      <c r="I77" s="180"/>
      <c r="J77" s="180"/>
      <c r="K77" s="180"/>
      <c r="L77" s="157"/>
      <c r="M77" s="157"/>
      <c r="N77" s="157"/>
      <c r="O77" s="144"/>
      <c r="P77" s="144"/>
    </row>
    <row r="78" spans="1:17" ht="20.25" x14ac:dyDescent="0.3">
      <c r="A78" s="333"/>
      <c r="B78" s="407" t="s">
        <v>162</v>
      </c>
      <c r="C78" s="407"/>
      <c r="D78" s="407"/>
      <c r="E78" s="407"/>
      <c r="F78" s="333"/>
      <c r="G78" s="333"/>
      <c r="H78" s="333"/>
      <c r="I78" s="333"/>
      <c r="J78" s="447" t="s">
        <v>163</v>
      </c>
      <c r="K78" s="447"/>
      <c r="L78" s="447"/>
      <c r="M78" s="447"/>
      <c r="N78" s="447"/>
      <c r="O78" s="334"/>
      <c r="P78" s="333"/>
      <c r="Q78" s="333"/>
    </row>
    <row r="79" spans="1:17" ht="16.5" thickBot="1" x14ac:dyDescent="0.3">
      <c r="A79" s="74"/>
      <c r="B79" s="448"/>
      <c r="C79" s="449"/>
      <c r="D79" s="449"/>
      <c r="E79" s="449"/>
      <c r="F79" s="74"/>
      <c r="G79" s="335"/>
      <c r="H79" s="335"/>
      <c r="I79" s="335"/>
      <c r="J79" s="222"/>
      <c r="K79" s="450"/>
      <c r="L79" s="450"/>
      <c r="M79" s="450"/>
      <c r="N79" s="74"/>
      <c r="O79" s="336"/>
      <c r="P79" s="144"/>
    </row>
    <row r="80" spans="1:17" ht="46.5" thickBot="1" x14ac:dyDescent="0.3">
      <c r="A80" s="74"/>
      <c r="B80" s="429" t="s">
        <v>134</v>
      </c>
      <c r="C80" s="430"/>
      <c r="D80" s="139" t="s">
        <v>164</v>
      </c>
      <c r="E80" s="139" t="s">
        <v>165</v>
      </c>
      <c r="F80" s="439" t="s">
        <v>166</v>
      </c>
      <c r="G80" s="440"/>
      <c r="H80" s="74"/>
      <c r="I80" s="74"/>
      <c r="J80" s="74"/>
      <c r="K80" s="441" t="s">
        <v>134</v>
      </c>
      <c r="L80" s="442"/>
      <c r="M80" s="139" t="s">
        <v>164</v>
      </c>
      <c r="N80" s="197" t="s">
        <v>165</v>
      </c>
      <c r="O80" s="337" t="s">
        <v>167</v>
      </c>
      <c r="P80" s="338"/>
      <c r="Q80" s="74"/>
    </row>
    <row r="81" spans="1:17" ht="15.75" x14ac:dyDescent="0.25">
      <c r="A81" s="74"/>
      <c r="B81" s="443" t="s">
        <v>140</v>
      </c>
      <c r="C81" s="444"/>
      <c r="D81" s="339">
        <v>0</v>
      </c>
      <c r="E81" s="339">
        <f>'[1]ITIE 1er trim 2022'!D58</f>
        <v>611.63300000000004</v>
      </c>
      <c r="F81" s="445">
        <f>'[1]ITIE 1er trim 2022'!D97</f>
        <v>0</v>
      </c>
      <c r="G81" s="446"/>
      <c r="H81" s="74"/>
      <c r="I81" s="74"/>
      <c r="J81" s="74"/>
      <c r="K81" s="443" t="s">
        <v>140</v>
      </c>
      <c r="L81" s="444"/>
      <c r="M81" s="339">
        <v>0</v>
      </c>
      <c r="N81" s="340">
        <f>'[1]ITIE 1er trim 2022'!D58</f>
        <v>611.63300000000004</v>
      </c>
      <c r="O81" s="341">
        <f>0</f>
        <v>0</v>
      </c>
      <c r="P81" s="157"/>
      <c r="Q81" s="74"/>
    </row>
    <row r="82" spans="1:17" ht="15.75" x14ac:dyDescent="0.25">
      <c r="A82" s="74"/>
      <c r="B82" s="456" t="s">
        <v>141</v>
      </c>
      <c r="C82" s="457"/>
      <c r="D82" s="342">
        <v>0.32500000000000001</v>
      </c>
      <c r="E82" s="342">
        <f>'[1]ITIE 2e trim 2023'!D58</f>
        <v>604.85599999999999</v>
      </c>
      <c r="F82" s="458">
        <f>'[1]ITIE 2e trim 2023'!D100</f>
        <v>0.19671738699999999</v>
      </c>
      <c r="G82" s="459"/>
      <c r="H82" s="74"/>
      <c r="I82" s="74"/>
      <c r="J82" s="74"/>
      <c r="K82" s="456" t="s">
        <v>141</v>
      </c>
      <c r="L82" s="457"/>
      <c r="M82" s="342">
        <v>15.131</v>
      </c>
      <c r="N82" s="343">
        <f>'[1]ITIE 2e trim 2023'!D58</f>
        <v>604.85599999999999</v>
      </c>
      <c r="O82" s="344">
        <f>'[1]ITIE 2e trim 2023'!E66*'[1]Rea 2e trim 2023'!C146/1000</f>
        <v>-9.1518059027897039</v>
      </c>
      <c r="P82" s="157"/>
      <c r="Q82" s="74"/>
    </row>
    <row r="83" spans="1:17" ht="15.75" x14ac:dyDescent="0.25">
      <c r="A83" s="74"/>
      <c r="B83" s="456" t="s">
        <v>142</v>
      </c>
      <c r="C83" s="457"/>
      <c r="D83" s="342"/>
      <c r="E83" s="342"/>
      <c r="F83" s="345"/>
      <c r="G83" s="346">
        <f>'[1]ITIE 3e trim 2021'!D97*0</f>
        <v>0</v>
      </c>
      <c r="H83" s="74"/>
      <c r="I83" s="74"/>
      <c r="J83" s="74"/>
      <c r="K83" s="456" t="s">
        <v>142</v>
      </c>
      <c r="L83" s="457"/>
      <c r="M83" s="342"/>
      <c r="N83" s="343"/>
      <c r="O83" s="344">
        <f>'[1]ITIE 3e trim 2021'!D95*0</f>
        <v>0</v>
      </c>
      <c r="P83" s="157"/>
      <c r="Q83" s="74"/>
    </row>
    <row r="84" spans="1:17" ht="16.5" thickBot="1" x14ac:dyDescent="0.3">
      <c r="A84" s="74"/>
      <c r="B84" s="460" t="s">
        <v>143</v>
      </c>
      <c r="C84" s="461"/>
      <c r="D84" s="347"/>
      <c r="E84" s="347"/>
      <c r="F84" s="462">
        <f>'[1]ITIE 4e trim 2021'!D97*0</f>
        <v>0</v>
      </c>
      <c r="G84" s="463"/>
      <c r="H84" s="74"/>
      <c r="I84" s="74"/>
      <c r="J84" s="74"/>
      <c r="K84" s="464" t="s">
        <v>143</v>
      </c>
      <c r="L84" s="465"/>
      <c r="M84" s="347"/>
      <c r="N84" s="348"/>
      <c r="O84" s="344">
        <f>'[1]ITIE 4e trim 2021'!D95*0</f>
        <v>0</v>
      </c>
      <c r="P84" s="157"/>
      <c r="Q84" s="74"/>
    </row>
    <row r="85" spans="1:17" ht="16.5" thickBot="1" x14ac:dyDescent="0.3">
      <c r="A85" s="74"/>
      <c r="B85" s="425" t="s">
        <v>129</v>
      </c>
      <c r="C85" s="437"/>
      <c r="D85" s="349"/>
      <c r="E85" s="349"/>
      <c r="F85" s="451">
        <f>SUM(F81:G84)</f>
        <v>0.19671738699999999</v>
      </c>
      <c r="G85" s="452"/>
      <c r="H85" s="74"/>
      <c r="I85" s="74"/>
      <c r="J85" s="74"/>
      <c r="K85" s="453" t="s">
        <v>129</v>
      </c>
      <c r="L85" s="454"/>
      <c r="M85" s="349"/>
      <c r="N85" s="349"/>
      <c r="O85" s="350">
        <f>SUM(O81:O84)</f>
        <v>-9.1518059027897039</v>
      </c>
      <c r="P85" s="157"/>
      <c r="Q85" s="74"/>
    </row>
    <row r="86" spans="1:17" ht="19.5" x14ac:dyDescent="0.3">
      <c r="A86" s="74"/>
      <c r="B86" s="74"/>
      <c r="C86" s="74"/>
      <c r="D86" s="74"/>
      <c r="E86" s="74"/>
      <c r="F86" s="74"/>
      <c r="G86" s="171"/>
      <c r="H86" s="171"/>
      <c r="I86" s="180"/>
      <c r="J86" s="351"/>
      <c r="K86" s="351"/>
      <c r="L86" s="352"/>
      <c r="M86" s="352"/>
      <c r="N86" s="352"/>
      <c r="O86" s="336"/>
      <c r="P86" s="144"/>
    </row>
    <row r="87" spans="1:17" ht="26.25" x14ac:dyDescent="0.25">
      <c r="A87" s="428" t="s">
        <v>168</v>
      </c>
      <c r="B87" s="428"/>
      <c r="C87" s="428"/>
      <c r="D87" s="428"/>
      <c r="E87" s="428"/>
      <c r="F87" s="428"/>
      <c r="G87" s="428"/>
      <c r="H87" s="428"/>
      <c r="I87" s="428"/>
      <c r="J87" s="428"/>
      <c r="K87" s="428"/>
      <c r="L87" s="428"/>
      <c r="M87" s="428"/>
      <c r="N87" s="428"/>
      <c r="O87" s="428"/>
      <c r="P87" s="428"/>
      <c r="Q87" s="428"/>
    </row>
    <row r="88" spans="1:17" ht="19.5" x14ac:dyDescent="0.3">
      <c r="A88" s="74" t="s">
        <v>169</v>
      </c>
      <c r="B88" s="180"/>
      <c r="C88" s="180"/>
      <c r="D88" s="180"/>
      <c r="E88" s="180"/>
      <c r="F88" s="180"/>
      <c r="G88" s="171"/>
      <c r="H88" s="171"/>
      <c r="I88" s="180"/>
      <c r="J88" s="180"/>
      <c r="K88" s="180"/>
      <c r="L88" s="157"/>
      <c r="M88" s="157"/>
      <c r="N88" s="157"/>
      <c r="O88" s="144"/>
      <c r="P88" s="144"/>
    </row>
    <row r="89" spans="1:17" ht="20.25" x14ac:dyDescent="0.25">
      <c r="A89" s="455" t="s">
        <v>170</v>
      </c>
      <c r="B89" s="455"/>
      <c r="C89" s="455"/>
      <c r="D89" s="455"/>
      <c r="E89" s="455"/>
      <c r="F89" s="455"/>
      <c r="G89" s="455"/>
      <c r="H89" s="455"/>
      <c r="I89" s="455"/>
      <c r="J89" s="455"/>
      <c r="K89" s="455"/>
      <c r="L89" s="455"/>
      <c r="M89" s="455"/>
      <c r="N89" s="455"/>
      <c r="O89" s="455"/>
      <c r="P89" s="455"/>
      <c r="Q89" s="455"/>
    </row>
    <row r="90" spans="1:17" ht="20.25" thickBot="1" x14ac:dyDescent="0.35">
      <c r="A90" s="137"/>
      <c r="B90" s="73"/>
      <c r="C90" s="73"/>
      <c r="D90" s="73"/>
      <c r="E90" s="180"/>
      <c r="F90" s="180"/>
      <c r="G90" s="180"/>
      <c r="H90" s="180"/>
      <c r="I90" s="180"/>
      <c r="J90" s="180"/>
      <c r="K90" s="180"/>
      <c r="L90" s="157"/>
      <c r="M90" s="157"/>
      <c r="N90" s="157"/>
      <c r="O90" s="144"/>
      <c r="P90" s="144"/>
    </row>
    <row r="91" spans="1:17" ht="49.5" thickBot="1" x14ac:dyDescent="0.3">
      <c r="A91" s="74"/>
      <c r="B91" s="74"/>
      <c r="C91" s="74"/>
      <c r="D91" s="74"/>
      <c r="E91" s="429" t="s">
        <v>134</v>
      </c>
      <c r="F91" s="430"/>
      <c r="G91" s="139" t="s">
        <v>171</v>
      </c>
      <c r="H91" s="139" t="s">
        <v>172</v>
      </c>
      <c r="I91" s="139" t="s">
        <v>173</v>
      </c>
      <c r="J91" s="139" t="s">
        <v>174</v>
      </c>
      <c r="K91" s="189" t="s">
        <v>175</v>
      </c>
      <c r="L91" s="157"/>
      <c r="M91" s="157"/>
      <c r="N91" s="157"/>
      <c r="O91" s="144"/>
      <c r="P91" s="144"/>
    </row>
    <row r="92" spans="1:17" ht="15.75" x14ac:dyDescent="0.25">
      <c r="A92" s="74"/>
      <c r="B92" s="74"/>
      <c r="C92" s="74"/>
      <c r="D92" s="74"/>
      <c r="E92" s="431" t="s">
        <v>140</v>
      </c>
      <c r="F92" s="432"/>
      <c r="G92" s="162">
        <f>'[1]ITIE 1er trim 2022'!A68</f>
        <v>1.6427359999999998</v>
      </c>
      <c r="H92" s="162">
        <f>'[1]ITIE 1er trim 2022'!B68</f>
        <v>76.830200000000005</v>
      </c>
      <c r="I92" s="162">
        <f>'[1]ITIE 1er trim 2022'!C68</f>
        <v>126.21173542719998</v>
      </c>
      <c r="J92" s="162">
        <f>'[1]ITIE 1er trim 2022'!D68</f>
        <v>612.68200000000002</v>
      </c>
      <c r="K92" s="316">
        <f>'[1]ITIE 1er trim 2022'!E68</f>
        <v>77.327658485007746</v>
      </c>
      <c r="L92" s="157"/>
      <c r="M92" s="157"/>
      <c r="N92" s="157"/>
      <c r="O92" s="144"/>
      <c r="P92" s="144"/>
    </row>
    <row r="93" spans="1:17" ht="15.75" x14ac:dyDescent="0.25">
      <c r="A93" s="74"/>
      <c r="B93" s="74"/>
      <c r="C93" s="74"/>
      <c r="D93" s="74"/>
      <c r="E93" s="433" t="s">
        <v>141</v>
      </c>
      <c r="F93" s="434"/>
      <c r="G93" s="145">
        <f>'[1]ITIE 2e trim 2023'!A71</f>
        <v>3.156625</v>
      </c>
      <c r="H93" s="145">
        <f>'[1]ITIE 2e trim 2023'!B71</f>
        <v>76.928600000000003</v>
      </c>
      <c r="I93" s="145">
        <f>'[1]ITIE 2e trim 2023'!C71</f>
        <v>242.83474197500001</v>
      </c>
      <c r="J93" s="145">
        <f>'[1]ITIE 2e trim 2023'!D71</f>
        <v>600.76199999999994</v>
      </c>
      <c r="K93" s="318">
        <f>'[1]ITIE 2e trim 2023'!E71</f>
        <v>145.88588525838495</v>
      </c>
      <c r="L93" s="157"/>
      <c r="M93" s="157"/>
      <c r="N93" s="157"/>
      <c r="O93" s="144"/>
      <c r="P93" s="144"/>
    </row>
    <row r="94" spans="1:17" ht="15.75" x14ac:dyDescent="0.25">
      <c r="A94" s="74"/>
      <c r="B94" s="74"/>
      <c r="C94" s="74"/>
      <c r="D94" s="74"/>
      <c r="E94" s="433" t="s">
        <v>142</v>
      </c>
      <c r="F94" s="434"/>
      <c r="G94" s="165">
        <f>'[1]ITIE 3e trim 2021'!A68*0</f>
        <v>0</v>
      </c>
      <c r="H94" s="165">
        <f>'[1]ITIE 3e trim 2021'!B68</f>
        <v>76.676199999999994</v>
      </c>
      <c r="I94" s="165">
        <f>'[1]ITIE 3e trim 2021'!C68*0</f>
        <v>0</v>
      </c>
      <c r="J94" s="165">
        <f>'[1]ITIE 3e trim 2021'!D68*0</f>
        <v>0</v>
      </c>
      <c r="K94" s="311">
        <f>'[1]ITIE 3e trim 2021'!E68*0</f>
        <v>0</v>
      </c>
      <c r="L94" s="157"/>
      <c r="M94" s="157"/>
      <c r="N94" s="157"/>
      <c r="O94" s="144"/>
      <c r="P94" s="144"/>
    </row>
    <row r="95" spans="1:17" ht="16.5" thickBot="1" x14ac:dyDescent="0.3">
      <c r="A95" s="74"/>
      <c r="B95" s="74"/>
      <c r="C95" s="74"/>
      <c r="D95" s="74"/>
      <c r="E95" s="435" t="s">
        <v>143</v>
      </c>
      <c r="F95" s="436"/>
      <c r="G95" s="165">
        <f>'[1]ITIE 4e trim 2021'!A68*0</f>
        <v>0</v>
      </c>
      <c r="H95" s="165">
        <f>'[1]ITIE 4e trim 2021'!B68</f>
        <v>72.182500000000005</v>
      </c>
      <c r="I95" s="165">
        <f>'[1]ITIE 4e trim 2021'!C68*0</f>
        <v>0</v>
      </c>
      <c r="J95" s="165">
        <f>'[1]ITIE 4e trim 2021'!D68*0</f>
        <v>0</v>
      </c>
      <c r="K95" s="312">
        <f>'[1]ITIE 4e trim 2021'!E68*0</f>
        <v>0</v>
      </c>
      <c r="L95" s="157"/>
      <c r="M95" s="157"/>
      <c r="N95" s="157"/>
      <c r="O95" s="144"/>
      <c r="P95" s="144"/>
    </row>
    <row r="96" spans="1:17" ht="16.5" thickBot="1" x14ac:dyDescent="0.3">
      <c r="A96" s="74"/>
      <c r="B96" s="74"/>
      <c r="C96" s="74"/>
      <c r="D96" s="74"/>
      <c r="E96" s="425" t="s">
        <v>129</v>
      </c>
      <c r="F96" s="437"/>
      <c r="G96" s="153">
        <f>SUM(G92:G95)</f>
        <v>4.7993609999999993</v>
      </c>
      <c r="H96" s="154">
        <v>0</v>
      </c>
      <c r="I96" s="153">
        <f>SUM(I92:I95)</f>
        <v>369.04647740220003</v>
      </c>
      <c r="J96" s="154">
        <v>0</v>
      </c>
      <c r="K96" s="155">
        <f>SUM(K92:K95)</f>
        <v>223.21354374339268</v>
      </c>
      <c r="L96" s="157"/>
      <c r="M96" s="157"/>
      <c r="N96" s="157"/>
      <c r="O96" s="144"/>
      <c r="P96" s="144"/>
    </row>
    <row r="97" spans="1:17" ht="15.75" x14ac:dyDescent="0.25">
      <c r="A97" s="74"/>
      <c r="B97" s="74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44"/>
      <c r="P97" s="144"/>
    </row>
    <row r="98" spans="1:17" ht="20.25" x14ac:dyDescent="0.25">
      <c r="A98" s="455" t="s">
        <v>176</v>
      </c>
      <c r="B98" s="455"/>
      <c r="C98" s="455"/>
      <c r="D98" s="455"/>
      <c r="E98" s="455"/>
      <c r="F98" s="455"/>
      <c r="G98" s="455"/>
      <c r="H98" s="455"/>
      <c r="I98" s="455"/>
      <c r="J98" s="455"/>
      <c r="K98" s="455"/>
      <c r="L98" s="455"/>
      <c r="M98" s="455"/>
      <c r="N98" s="455"/>
      <c r="O98" s="455"/>
      <c r="P98" s="455"/>
      <c r="Q98" s="455"/>
    </row>
    <row r="99" spans="1:17" ht="20.25" thickBot="1" x14ac:dyDescent="0.35">
      <c r="A99" s="438" t="s">
        <v>145</v>
      </c>
      <c r="B99" s="438"/>
      <c r="C99" s="438"/>
      <c r="D99" s="438"/>
      <c r="E99" s="438"/>
      <c r="F99" s="438"/>
      <c r="G99" s="171"/>
      <c r="H99" s="171"/>
      <c r="I99" s="438" t="s">
        <v>177</v>
      </c>
      <c r="J99" s="438"/>
      <c r="K99" s="438"/>
      <c r="L99" s="438"/>
      <c r="M99" s="438"/>
      <c r="N99" s="438"/>
      <c r="O99" s="438"/>
      <c r="P99" s="144"/>
    </row>
    <row r="100" spans="1:17" ht="35.25" thickBot="1" x14ac:dyDescent="0.35">
      <c r="A100" s="353" t="s">
        <v>134</v>
      </c>
      <c r="B100" s="354" t="s">
        <v>152</v>
      </c>
      <c r="C100" s="354" t="s">
        <v>178</v>
      </c>
      <c r="D100" s="354" t="s">
        <v>161</v>
      </c>
      <c r="E100" s="354" t="s">
        <v>179</v>
      </c>
      <c r="F100" s="355" t="s">
        <v>180</v>
      </c>
      <c r="G100" s="326"/>
      <c r="H100" s="171"/>
      <c r="I100" s="441" t="s">
        <v>134</v>
      </c>
      <c r="J100" s="442"/>
      <c r="K100" s="354" t="s">
        <v>181</v>
      </c>
      <c r="L100" s="354" t="s">
        <v>182</v>
      </c>
      <c r="M100" s="354" t="s">
        <v>183</v>
      </c>
      <c r="N100" s="354" t="s">
        <v>179</v>
      </c>
      <c r="O100" s="355" t="s">
        <v>184</v>
      </c>
      <c r="P100" s="144"/>
    </row>
    <row r="101" spans="1:17" ht="19.5" x14ac:dyDescent="0.3">
      <c r="A101" s="356" t="s">
        <v>140</v>
      </c>
      <c r="B101" s="357">
        <f>'[1]ITIE 1er trim 2022'!A72</f>
        <v>2.3880841900452494</v>
      </c>
      <c r="C101" s="357">
        <f>'[1]ITIE 1er trim 2022'!B72</f>
        <v>1532.7750000000001</v>
      </c>
      <c r="D101" s="357">
        <f>'[1]ITIE 1er trim 2022'!C72</f>
        <v>3.6603957443966073</v>
      </c>
      <c r="E101" s="357">
        <f>'[1]ITIE 1er trim 2022'!D72</f>
        <v>611.63300000000004</v>
      </c>
      <c r="F101" s="358">
        <f>'[1]ITIE 1er trim 2022'!E72</f>
        <v>5.9846276188443186</v>
      </c>
      <c r="G101" s="171"/>
      <c r="H101" s="171"/>
      <c r="I101" s="443" t="s">
        <v>140</v>
      </c>
      <c r="J101" s="444"/>
      <c r="K101" s="359">
        <f>'[1]ITIE 1er trim 2022'!A76</f>
        <v>15.188932499999998</v>
      </c>
      <c r="L101" s="359">
        <f>'[1]ITIE 1er trim 2022'!B76</f>
        <v>11.2188</v>
      </c>
      <c r="M101" s="359">
        <f>'[1]ITIE 1er trim 2022'!C76</f>
        <v>104.40199059819693</v>
      </c>
      <c r="N101" s="359">
        <f>'[1]ITIE 1er trim 2022'!D76</f>
        <v>612.68200000000002</v>
      </c>
      <c r="O101" s="360">
        <f>'[1]ITIE 1er trim 2022'!E76</f>
        <v>170.40159593099997</v>
      </c>
      <c r="P101" s="144"/>
    </row>
    <row r="102" spans="1:17" ht="19.5" x14ac:dyDescent="0.3">
      <c r="A102" s="164" t="s">
        <v>141</v>
      </c>
      <c r="B102" s="145">
        <f>'[1]ITIE 2e trim 2023'!A75</f>
        <v>1.4790289999999999</v>
      </c>
      <c r="C102" s="145">
        <f>'[1]ITIE 2e trim 2023'!B75</f>
        <v>1532.7750000000001</v>
      </c>
      <c r="D102" s="145">
        <f>'[1]ITIE 2e trim 2023'!C75</f>
        <v>2.2670186754750001</v>
      </c>
      <c r="E102" s="145">
        <f>'[1]ITIE 2e trim 2023'!D75</f>
        <v>604.85599999999999</v>
      </c>
      <c r="F102" s="146">
        <f>'[1]ITIE 2e trim 2023'!E75</f>
        <v>3.7480303997563063</v>
      </c>
      <c r="G102" s="171"/>
      <c r="H102" s="171"/>
      <c r="I102" s="456" t="s">
        <v>141</v>
      </c>
      <c r="J102" s="457"/>
      <c r="K102" s="361">
        <f>'[1]ITIE 2e trim 2023'!A79</f>
        <v>14.252274</v>
      </c>
      <c r="L102" s="361">
        <f>'[1]ITIE 2e trim 2023'!B79</f>
        <v>9.1841799999999996</v>
      </c>
      <c r="M102" s="361">
        <f>'[1]ITIE 2e trim 2023'!C79</f>
        <v>78.637012227958877</v>
      </c>
      <c r="N102" s="361">
        <f>'[1]ITIE 2e trim 2023'!D79</f>
        <v>600.76199999999994</v>
      </c>
      <c r="O102" s="362">
        <f>'[1]ITIE 2e trim 2023'!E79</f>
        <v>130.89544982531999</v>
      </c>
      <c r="P102" s="144"/>
    </row>
    <row r="103" spans="1:17" ht="19.5" x14ac:dyDescent="0.3">
      <c r="A103" s="164" t="s">
        <v>142</v>
      </c>
      <c r="B103" s="165">
        <f>'[1]ITIE 3e trim 2021'!A72*0</f>
        <v>0</v>
      </c>
      <c r="C103" s="165">
        <f>'[1]ITIE 3e trim 2021'!B72</f>
        <v>1616.934</v>
      </c>
      <c r="D103" s="165">
        <f>'[1]ITIE 3e trim 2021'!C72*0</f>
        <v>0</v>
      </c>
      <c r="E103" s="165">
        <f>'[1]ITIE 3e trim 2021'!D72</f>
        <v>590.86900000000003</v>
      </c>
      <c r="F103" s="166">
        <f>'[1]ITIE 3e trim 2021'!E72*0</f>
        <v>0</v>
      </c>
      <c r="G103" s="171"/>
      <c r="H103" s="171"/>
      <c r="I103" s="456" t="s">
        <v>142</v>
      </c>
      <c r="J103" s="457"/>
      <c r="K103" s="363">
        <f>'[1]ITIE 3e trim 2021'!A76*0</f>
        <v>0</v>
      </c>
      <c r="L103" s="363">
        <f>'[1]ITIE 3e trim 2021'!B76</f>
        <v>8.6943000000000001</v>
      </c>
      <c r="M103" s="363">
        <f>'[1]ITIE 3e trim 2021'!C76*0</f>
        <v>0</v>
      </c>
      <c r="N103" s="363">
        <f>'[1]ITIE 3e trim 2021'!D76</f>
        <v>590.69600000000003</v>
      </c>
      <c r="O103" s="364">
        <f>'[1]ITIE 3e trim 2021'!E76*0</f>
        <v>0</v>
      </c>
      <c r="P103" s="144"/>
    </row>
    <row r="104" spans="1:17" ht="20.25" thickBot="1" x14ac:dyDescent="0.35">
      <c r="A104" s="365" t="s">
        <v>143</v>
      </c>
      <c r="B104" s="165">
        <f>'[1]ITIE 4e trim 2021'!A72*0</f>
        <v>0</v>
      </c>
      <c r="C104" s="165">
        <f>'[1]ITIE 4e trim 2021'!B72</f>
        <v>1616.934</v>
      </c>
      <c r="D104" s="165">
        <f>'[1]ITIE 4e trim 2021'!C72*0</f>
        <v>0</v>
      </c>
      <c r="E104" s="165">
        <f>'[1]ITIE 4e trim 2021'!D72</f>
        <v>590</v>
      </c>
      <c r="F104" s="166">
        <f>'[1]ITIE 4e trim 2021'!E72*0</f>
        <v>0</v>
      </c>
      <c r="G104" s="331" t="s">
        <v>39</v>
      </c>
      <c r="H104" s="171"/>
      <c r="I104" s="464" t="s">
        <v>143</v>
      </c>
      <c r="J104" s="465"/>
      <c r="K104" s="363">
        <f>'[1]ITIE 4e trim 2021'!A76*0</f>
        <v>0</v>
      </c>
      <c r="L104" s="363">
        <f>'[1]ITIE 4e trim 2021'!B76</f>
        <v>9.6542999999999992</v>
      </c>
      <c r="M104" s="363">
        <f>'[1]ITIE 4e trim 2021'!C76*0</f>
        <v>0</v>
      </c>
      <c r="N104" s="363">
        <f>'[1]ITIE 4e trim 2021'!D76</f>
        <v>590</v>
      </c>
      <c r="O104" s="366">
        <f>'[1]ITIE 4e trim 2021'!E76*0</f>
        <v>0</v>
      </c>
      <c r="P104" s="144"/>
    </row>
    <row r="105" spans="1:17" ht="20.25" thickBot="1" x14ac:dyDescent="0.35">
      <c r="A105" s="170" t="s">
        <v>129</v>
      </c>
      <c r="B105" s="153">
        <f>SUM(B101:B104)</f>
        <v>3.8671131900452496</v>
      </c>
      <c r="C105" s="154">
        <v>0</v>
      </c>
      <c r="D105" s="153">
        <f>SUM(D101:D104)</f>
        <v>5.9274144198716074</v>
      </c>
      <c r="E105" s="154">
        <v>0</v>
      </c>
      <c r="F105" s="155">
        <f>SUM(F101:F104)</f>
        <v>9.732658018600624</v>
      </c>
      <c r="G105" s="171"/>
      <c r="H105" s="171"/>
      <c r="I105" s="425" t="s">
        <v>129</v>
      </c>
      <c r="J105" s="437"/>
      <c r="K105" s="153">
        <f>SUM(K101:K104)</f>
        <v>29.4412065</v>
      </c>
      <c r="L105" s="154">
        <v>0</v>
      </c>
      <c r="M105" s="153">
        <f>SUM(M101:M104)</f>
        <v>183.03900282615581</v>
      </c>
      <c r="N105" s="154">
        <v>0</v>
      </c>
      <c r="O105" s="155">
        <f>SUM(O101:O104)</f>
        <v>301.29704575631996</v>
      </c>
      <c r="P105" s="144"/>
    </row>
    <row r="106" spans="1:17" ht="19.5" x14ac:dyDescent="0.3">
      <c r="A106" s="194"/>
      <c r="B106" s="194"/>
      <c r="C106" s="194"/>
      <c r="D106" s="194"/>
      <c r="E106" s="194"/>
      <c r="F106" s="194"/>
      <c r="G106" s="171"/>
      <c r="H106" s="171"/>
      <c r="I106" s="180"/>
      <c r="J106" s="180"/>
      <c r="K106" s="180"/>
      <c r="L106" s="157"/>
      <c r="M106" s="157"/>
      <c r="N106" s="157"/>
      <c r="O106" s="144"/>
      <c r="P106" s="144"/>
    </row>
    <row r="107" spans="1:17" ht="19.5" x14ac:dyDescent="0.3">
      <c r="A107" s="180"/>
      <c r="B107" s="180"/>
      <c r="C107" s="367"/>
      <c r="D107" s="180"/>
      <c r="E107" s="180"/>
      <c r="F107" s="180"/>
      <c r="G107" s="171"/>
      <c r="H107" s="171"/>
      <c r="I107" s="180"/>
      <c r="J107" s="180"/>
      <c r="K107" s="180"/>
      <c r="L107" s="157"/>
      <c r="M107" s="157"/>
      <c r="N107" s="157"/>
      <c r="O107" s="144"/>
      <c r="P107" s="144"/>
    </row>
    <row r="108" spans="1:17" ht="20.25" x14ac:dyDescent="0.25">
      <c r="A108" s="455" t="s">
        <v>185</v>
      </c>
      <c r="B108" s="455"/>
      <c r="C108" s="455"/>
      <c r="D108" s="455"/>
      <c r="E108" s="455"/>
      <c r="F108" s="455"/>
      <c r="G108" s="455"/>
      <c r="H108" s="455"/>
      <c r="I108" s="455"/>
      <c r="J108" s="455"/>
      <c r="K108" s="455"/>
      <c r="L108" s="455"/>
      <c r="M108" s="455"/>
      <c r="N108" s="455"/>
      <c r="O108" s="455"/>
      <c r="P108" s="455"/>
      <c r="Q108" s="455"/>
    </row>
    <row r="109" spans="1:17" ht="20.25" thickBot="1" x14ac:dyDescent="0.35">
      <c r="A109" s="74"/>
      <c r="B109" s="74"/>
      <c r="C109" s="74"/>
      <c r="D109" s="74"/>
      <c r="E109" s="438" t="s">
        <v>186</v>
      </c>
      <c r="F109" s="438"/>
      <c r="G109" s="438"/>
      <c r="H109" s="438"/>
      <c r="I109" s="438"/>
      <c r="J109" s="438"/>
      <c r="K109" s="438"/>
      <c r="L109" s="180"/>
      <c r="M109" s="180"/>
      <c r="N109" s="180"/>
      <c r="O109" s="180"/>
      <c r="P109" s="180"/>
    </row>
    <row r="110" spans="1:17" ht="35.25" customHeight="1" thickBot="1" x14ac:dyDescent="0.35">
      <c r="A110" s="74"/>
      <c r="B110" s="74"/>
      <c r="C110" s="74"/>
      <c r="D110" s="74"/>
      <c r="E110" s="441" t="s">
        <v>134</v>
      </c>
      <c r="F110" s="442"/>
      <c r="G110" s="139" t="s">
        <v>159</v>
      </c>
      <c r="H110" s="139" t="s">
        <v>160</v>
      </c>
      <c r="I110" s="354" t="s">
        <v>161</v>
      </c>
      <c r="J110" s="354" t="s">
        <v>179</v>
      </c>
      <c r="K110" s="355" t="s">
        <v>187</v>
      </c>
      <c r="L110" s="180"/>
      <c r="M110" s="180"/>
      <c r="N110" s="180"/>
      <c r="O110" s="180"/>
      <c r="P110" s="180"/>
    </row>
    <row r="111" spans="1:17" ht="19.5" x14ac:dyDescent="0.3">
      <c r="A111" s="74"/>
      <c r="B111" s="74"/>
      <c r="C111" s="74"/>
      <c r="D111" s="74"/>
      <c r="E111" s="443" t="s">
        <v>140</v>
      </c>
      <c r="F111" s="444"/>
      <c r="G111" s="359">
        <f>'[1]ITIE 1er trim 2022'!A80</f>
        <v>6.7823030000000006</v>
      </c>
      <c r="H111" s="359">
        <f>'[1]ITIE 1er trim 2022'!B80</f>
        <v>281780.71000000002</v>
      </c>
      <c r="I111" s="359">
        <f>'[1]ITIE 1er trim 2022'!C80</f>
        <v>1.9111221547751303</v>
      </c>
      <c r="J111" s="359">
        <f>'[1]ITIE 1er trim 2022'!D80</f>
        <v>612.68200000000002</v>
      </c>
      <c r="K111" s="360">
        <f>'[1]ITIE 1er trim 2022'!E80</f>
        <v>3.119272566804852</v>
      </c>
      <c r="L111" s="180"/>
      <c r="M111" s="367"/>
      <c r="N111" s="180"/>
      <c r="O111" s="180"/>
      <c r="P111" s="180"/>
    </row>
    <row r="112" spans="1:17" ht="19.5" x14ac:dyDescent="0.3">
      <c r="A112" s="74"/>
      <c r="B112" s="74"/>
      <c r="C112" s="74"/>
      <c r="D112" s="74"/>
      <c r="E112" s="456" t="s">
        <v>141</v>
      </c>
      <c r="F112" s="457"/>
      <c r="G112" s="361">
        <f>'[1]ITIE 2e trim 2023'!A83</f>
        <v>6.3420060000000005</v>
      </c>
      <c r="H112" s="361">
        <f>'[1]ITIE 2e trim 2023'!B83</f>
        <v>281780.71000000002</v>
      </c>
      <c r="I112" s="361">
        <f>'[1]ITIE 2e trim 2023'!C83</f>
        <v>1.7870549535042601</v>
      </c>
      <c r="J112" s="361">
        <f>'[1]ITIE 2e trim 2023'!D83</f>
        <v>604.85599999999999</v>
      </c>
      <c r="K112" s="362">
        <f>'[1]ITIE 2e trim 2023'!E83</f>
        <v>2.9545130634469361</v>
      </c>
      <c r="L112" s="180"/>
      <c r="M112" s="180"/>
      <c r="N112" s="180"/>
      <c r="O112" s="367"/>
      <c r="P112" s="180"/>
    </row>
    <row r="113" spans="1:17" ht="19.5" x14ac:dyDescent="0.3">
      <c r="A113" s="74"/>
      <c r="B113" s="74"/>
      <c r="C113" s="74"/>
      <c r="D113" s="74"/>
      <c r="E113" s="456" t="s">
        <v>142</v>
      </c>
      <c r="F113" s="457"/>
      <c r="G113" s="363">
        <f>'[1]ITIE 3e trim 2021'!A80*0</f>
        <v>0</v>
      </c>
      <c r="H113" s="363">
        <f>'[1]ITIE 3e trim 2021'!B80</f>
        <v>281780.71000000002</v>
      </c>
      <c r="I113" s="363">
        <f>'[1]ITIE 3e trim 2021'!C80*0</f>
        <v>0</v>
      </c>
      <c r="J113" s="363">
        <f>'[1]ITIE 3e trim 2021'!D80</f>
        <v>590.69600000000003</v>
      </c>
      <c r="K113" s="364">
        <f>'[1]ITIE 3e trim 2021'!E80*0</f>
        <v>0</v>
      </c>
      <c r="L113" s="180"/>
      <c r="M113" s="180"/>
      <c r="N113" s="180"/>
      <c r="O113" s="368"/>
      <c r="P113" s="180"/>
    </row>
    <row r="114" spans="1:17" ht="20.25" thickBot="1" x14ac:dyDescent="0.35">
      <c r="A114" s="74"/>
      <c r="B114" s="74"/>
      <c r="C114" s="74"/>
      <c r="D114" s="74"/>
      <c r="E114" s="464" t="s">
        <v>143</v>
      </c>
      <c r="F114" s="465"/>
      <c r="G114" s="363">
        <f>'[1]ITIE 4e trim 2021'!A80*0</f>
        <v>0</v>
      </c>
      <c r="H114" s="363">
        <f>'[1]ITIE 4e trim 2021'!B80</f>
        <v>281780.71000000002</v>
      </c>
      <c r="I114" s="363">
        <f>'[1]ITIE 4e trim 2021'!C80*0</f>
        <v>0</v>
      </c>
      <c r="J114" s="363">
        <f>'[1]ITIE 4e trim 2021'!D80</f>
        <v>590</v>
      </c>
      <c r="K114" s="364">
        <f>'[1]ITIE 4e trim 2021'!E80*0</f>
        <v>0</v>
      </c>
      <c r="L114" s="180"/>
      <c r="M114" s="174"/>
      <c r="N114" s="180"/>
      <c r="O114" s="367"/>
      <c r="P114" s="180"/>
    </row>
    <row r="115" spans="1:17" ht="20.25" thickBot="1" x14ac:dyDescent="0.35">
      <c r="A115" s="74"/>
      <c r="B115" s="74"/>
      <c r="C115" s="74"/>
      <c r="D115" s="74"/>
      <c r="E115" s="425" t="s">
        <v>129</v>
      </c>
      <c r="F115" s="437"/>
      <c r="G115" s="153">
        <f>SUM(G111:G114)</f>
        <v>13.124309</v>
      </c>
      <c r="H115" s="154">
        <v>0</v>
      </c>
      <c r="I115" s="153">
        <f>SUM(I111:I114)</f>
        <v>3.6981771082793902</v>
      </c>
      <c r="J115" s="154">
        <v>0</v>
      </c>
      <c r="K115" s="155">
        <f>SUM(K111:K114)</f>
        <v>6.0737856302517876</v>
      </c>
      <c r="L115" s="180"/>
      <c r="M115" s="180"/>
      <c r="N115" s="180"/>
      <c r="O115" s="180"/>
      <c r="P115" s="180"/>
    </row>
    <row r="116" spans="1:17" ht="19.5" x14ac:dyDescent="0.3">
      <c r="A116" s="74"/>
      <c r="B116" s="74"/>
      <c r="C116" s="74"/>
      <c r="D116" s="74"/>
      <c r="E116" s="74"/>
      <c r="F116" s="74"/>
      <c r="G116" s="171"/>
      <c r="H116" s="171"/>
      <c r="I116" s="180"/>
      <c r="J116" s="180"/>
      <c r="K116" s="180"/>
      <c r="L116" s="180"/>
      <c r="M116" s="180"/>
      <c r="N116" s="180"/>
      <c r="O116" s="180"/>
      <c r="P116" s="180"/>
    </row>
    <row r="117" spans="1:17" ht="19.5" x14ac:dyDescent="0.3">
      <c r="A117" s="74"/>
      <c r="B117" s="74"/>
      <c r="C117" s="74"/>
      <c r="D117" s="74"/>
      <c r="E117" s="74"/>
      <c r="F117" s="74"/>
      <c r="G117" s="171"/>
      <c r="H117" s="171"/>
      <c r="I117" s="180"/>
      <c r="J117" s="180"/>
      <c r="K117" s="180"/>
      <c r="L117" s="196"/>
      <c r="M117" s="196"/>
      <c r="N117" s="196"/>
      <c r="O117" s="144"/>
      <c r="P117" s="144"/>
    </row>
    <row r="118" spans="1:17" ht="19.5" x14ac:dyDescent="0.3">
      <c r="A118" s="74"/>
      <c r="B118" s="74"/>
      <c r="C118" s="74"/>
      <c r="D118" s="74"/>
      <c r="E118" s="74"/>
      <c r="F118" s="74"/>
      <c r="G118" s="171"/>
      <c r="H118" s="171"/>
      <c r="I118" s="180"/>
      <c r="J118" s="180"/>
      <c r="K118" s="180"/>
      <c r="L118" s="196"/>
      <c r="M118" s="196"/>
      <c r="N118" s="196"/>
      <c r="O118" s="144"/>
      <c r="P118" s="144"/>
    </row>
    <row r="119" spans="1:17" ht="26.25" x14ac:dyDescent="0.25">
      <c r="A119" s="428" t="s">
        <v>188</v>
      </c>
      <c r="B119" s="428"/>
      <c r="C119" s="428"/>
      <c r="D119" s="428"/>
      <c r="E119" s="428"/>
      <c r="F119" s="428"/>
      <c r="G119" s="428"/>
      <c r="H119" s="428"/>
      <c r="I119" s="428"/>
      <c r="J119" s="428"/>
      <c r="K119" s="428"/>
      <c r="L119" s="428"/>
      <c r="M119" s="428"/>
      <c r="N119" s="428"/>
      <c r="O119" s="428"/>
      <c r="P119" s="428"/>
      <c r="Q119" s="428"/>
    </row>
    <row r="120" spans="1:17" ht="16.5" x14ac:dyDescent="0.25">
      <c r="A120" s="466" t="s">
        <v>189</v>
      </c>
      <c r="B120" s="466"/>
      <c r="C120" s="466"/>
      <c r="D120" s="466"/>
      <c r="E120" s="466"/>
      <c r="F120" s="466"/>
      <c r="G120" s="466"/>
      <c r="H120" s="466"/>
      <c r="I120" s="466"/>
      <c r="J120" s="466"/>
      <c r="K120" s="466"/>
      <c r="L120" s="466"/>
      <c r="M120" s="466"/>
      <c r="N120" s="466"/>
      <c r="O120" s="466"/>
      <c r="P120" s="466"/>
      <c r="Q120" s="466"/>
    </row>
    <row r="121" spans="1:17" ht="20.25" x14ac:dyDescent="0.25">
      <c r="A121" s="455" t="s">
        <v>190</v>
      </c>
      <c r="B121" s="455"/>
      <c r="C121" s="455"/>
      <c r="D121" s="455"/>
      <c r="E121" s="455"/>
      <c r="F121" s="455"/>
      <c r="G121" s="455"/>
      <c r="H121" s="455"/>
      <c r="I121" s="455"/>
      <c r="J121" s="455"/>
      <c r="K121" s="455"/>
      <c r="L121" s="455"/>
      <c r="M121" s="455"/>
      <c r="N121" s="455"/>
      <c r="O121" s="455"/>
      <c r="P121" s="455"/>
      <c r="Q121" s="455"/>
    </row>
    <row r="122" spans="1:17" x14ac:dyDescent="0.25">
      <c r="A122" s="470" t="s">
        <v>191</v>
      </c>
      <c r="B122" s="470"/>
      <c r="C122" s="470"/>
      <c r="D122" s="470"/>
      <c r="E122" s="470"/>
      <c r="F122" s="470"/>
      <c r="G122" s="470"/>
      <c r="H122" s="470"/>
      <c r="I122" s="470"/>
      <c r="J122" s="470"/>
      <c r="K122" s="470"/>
      <c r="L122" s="470"/>
      <c r="M122" s="470"/>
      <c r="N122" s="470"/>
      <c r="O122" s="470"/>
      <c r="P122" s="470"/>
      <c r="Q122" s="470"/>
    </row>
    <row r="123" spans="1:17" ht="16.5" thickBot="1" x14ac:dyDescent="0.3">
      <c r="A123" s="369"/>
      <c r="B123" s="369"/>
      <c r="C123" s="370"/>
      <c r="D123" s="370"/>
      <c r="E123" s="370"/>
      <c r="F123" s="370"/>
      <c r="G123" s="370"/>
      <c r="H123" s="370"/>
      <c r="I123" s="370"/>
      <c r="J123" s="370"/>
      <c r="K123" s="370"/>
      <c r="L123" s="371"/>
      <c r="M123" s="225"/>
      <c r="N123" s="369"/>
      <c r="O123" s="369"/>
      <c r="P123" s="369"/>
      <c r="Q123" s="74"/>
    </row>
    <row r="124" spans="1:17" ht="39" thickBot="1" x14ac:dyDescent="0.3">
      <c r="A124" s="369"/>
      <c r="B124" s="429" t="s">
        <v>134</v>
      </c>
      <c r="C124" s="471"/>
      <c r="D124" s="372" t="s">
        <v>59</v>
      </c>
      <c r="E124" s="373" t="s">
        <v>60</v>
      </c>
      <c r="F124" s="373" t="s">
        <v>15</v>
      </c>
      <c r="G124" s="373" t="s">
        <v>61</v>
      </c>
      <c r="H124" s="373" t="s">
        <v>25</v>
      </c>
      <c r="I124" s="373" t="s">
        <v>192</v>
      </c>
      <c r="J124" s="373" t="s">
        <v>13</v>
      </c>
      <c r="K124" s="373" t="s">
        <v>17</v>
      </c>
      <c r="L124" s="374" t="s">
        <v>10</v>
      </c>
      <c r="M124" s="200" t="s">
        <v>20</v>
      </c>
      <c r="N124" s="375" t="s">
        <v>193</v>
      </c>
      <c r="O124" s="200" t="s">
        <v>194</v>
      </c>
      <c r="P124" s="369"/>
      <c r="Q124" s="369"/>
    </row>
    <row r="125" spans="1:17" ht="15.75" x14ac:dyDescent="0.25">
      <c r="A125" s="74"/>
      <c r="B125" s="431" t="s">
        <v>195</v>
      </c>
      <c r="C125" s="472"/>
      <c r="D125" s="376">
        <f>'[1]ITIE 1er trim 2022'!B84</f>
        <v>38.178403090000003</v>
      </c>
      <c r="E125" s="377">
        <f>'[1]ITIE 1er trim 2022'!C84</f>
        <v>17.36670389</v>
      </c>
      <c r="F125" s="377">
        <f>'[1]ITIE 1er trim 2022'!D84</f>
        <v>-5.6856980000000057E-2</v>
      </c>
      <c r="G125" s="377">
        <f>'[1]ITIE 1er trim 2022'!E84</f>
        <v>2.8803749999999999</v>
      </c>
      <c r="H125" s="377">
        <f>'[1]ITIE 1er trim 2022'!B86</f>
        <v>-7.2970560199999994</v>
      </c>
      <c r="I125" s="377">
        <f>'[1]ITIE 1er trim 2022'!C86</f>
        <v>0.6129</v>
      </c>
      <c r="J125" s="377">
        <f>'[1]ITIE 1er trim 2022'!D86</f>
        <v>3.8368799999999998</v>
      </c>
      <c r="K125" s="377">
        <f>'[1]ITIE 1er trim 2022'!E86</f>
        <v>3.2065250000000001</v>
      </c>
      <c r="L125" s="378">
        <f>'[1]ITIE 1er trim 2022'!B88</f>
        <v>0.70632899999999998</v>
      </c>
      <c r="M125" s="379">
        <f>'[1]ITIE 1er trim 2022'!C88</f>
        <v>0</v>
      </c>
      <c r="N125" s="380">
        <f>SUM(D125:M125)</f>
        <v>59.434202980000002</v>
      </c>
      <c r="O125" s="379">
        <f>N125*J44/1000</f>
        <v>36.35191987126634</v>
      </c>
      <c r="P125" s="74"/>
      <c r="Q125" s="74"/>
    </row>
    <row r="126" spans="1:17" ht="15.75" x14ac:dyDescent="0.25">
      <c r="A126" s="74"/>
      <c r="B126" s="433" t="s">
        <v>141</v>
      </c>
      <c r="C126" s="473"/>
      <c r="D126" s="381">
        <f>'[1]ITIE 2e trim 2023'!B87</f>
        <v>2.0707426999999998</v>
      </c>
      <c r="E126" s="382">
        <f>'[1]ITIE 2e trim 2023'!C87</f>
        <v>20.178053640000002</v>
      </c>
      <c r="F126" s="382">
        <f>'[1]ITIE 2e trim 2023'!D87</f>
        <v>-0.13765979000000006</v>
      </c>
      <c r="G126" s="382">
        <f>'[1]ITIE 2e trim 2023'!E87</f>
        <v>1.7239</v>
      </c>
      <c r="H126" s="382">
        <f>'[1]ITIE 2e trim 2023'!B89</f>
        <v>6.5032500000000004</v>
      </c>
      <c r="I126" s="382">
        <f>'[1]ITIE 2e trim 2023'!C89</f>
        <v>0.55611025000000003</v>
      </c>
      <c r="J126" s="382">
        <f>'[1]ITIE 2e trim 2023'!D89</f>
        <v>4.5</v>
      </c>
      <c r="K126" s="382">
        <f>'[1]ITIE 2e trim 2023'!E89</f>
        <v>2.5082035</v>
      </c>
      <c r="L126" s="383">
        <f>'[1]ITIE 2e trim 2023'!B91</f>
        <v>1.0308109999999999</v>
      </c>
      <c r="M126" s="384">
        <f>'[1]ITIE 2e trim 2023'!C91</f>
        <v>-0.74563201819937308</v>
      </c>
      <c r="N126" s="385">
        <f>SUM(D126:M126)</f>
        <v>38.18777928180063</v>
      </c>
      <c r="O126" s="384">
        <f>N126*J45/1000</f>
        <v>23.098107425272804</v>
      </c>
      <c r="P126" s="74"/>
      <c r="Q126" s="74"/>
    </row>
    <row r="127" spans="1:17" ht="15.75" x14ac:dyDescent="0.25">
      <c r="A127" s="74"/>
      <c r="B127" s="433" t="s">
        <v>196</v>
      </c>
      <c r="C127" s="473"/>
      <c r="D127" s="386">
        <f>'[1]ITIE 3e trim 2021'!B84*0</f>
        <v>0</v>
      </c>
      <c r="E127" s="387">
        <f>'[1]ITIE 3e trim 2021'!C84*0</f>
        <v>0</v>
      </c>
      <c r="F127" s="387">
        <f>'[1]ITIE 3e trim 2021'!D84*0</f>
        <v>0</v>
      </c>
      <c r="G127" s="387">
        <f>'[1]ITIE 3e trim 2021'!E84*0</f>
        <v>0</v>
      </c>
      <c r="H127" s="387">
        <f>'[1]ITIE 3e trim 2021'!B86*0</f>
        <v>0</v>
      </c>
      <c r="I127" s="387">
        <f>'[1]ITIE 3e trim 2021'!C86*0</f>
        <v>0</v>
      </c>
      <c r="J127" s="387">
        <f>'[1]ITIE 3e trim 2021'!D86*0</f>
        <v>0</v>
      </c>
      <c r="K127" s="387">
        <f>'[1]ITIE 3e trim 2021'!E86*0</f>
        <v>0</v>
      </c>
      <c r="L127" s="388">
        <f>'[1]ITIE 3e trim 2021'!B88*0</f>
        <v>0</v>
      </c>
      <c r="M127" s="389">
        <f>'[1]ITIE 3e trim 2021'!C88*0</f>
        <v>0</v>
      </c>
      <c r="N127" s="390">
        <f>SUM(D127:M127)</f>
        <v>0</v>
      </c>
      <c r="O127" s="389">
        <f>N127*J46/1000</f>
        <v>0</v>
      </c>
      <c r="P127" s="74"/>
      <c r="Q127" s="74"/>
    </row>
    <row r="128" spans="1:17" ht="16.5" thickBot="1" x14ac:dyDescent="0.3">
      <c r="A128" s="74"/>
      <c r="B128" s="435" t="s">
        <v>143</v>
      </c>
      <c r="C128" s="467"/>
      <c r="D128" s="386">
        <f>'[1]ITIE 4e trim 2021'!B84*0</f>
        <v>0</v>
      </c>
      <c r="E128" s="386">
        <f>'[1]ITIE 4e trim 2021'!C84*0</f>
        <v>0</v>
      </c>
      <c r="F128" s="386">
        <f>'[1]ITIE 4e trim 2021'!D84*0</f>
        <v>0</v>
      </c>
      <c r="G128" s="386">
        <f>'[1]ITIE 4e trim 2021'!E84*0</f>
        <v>0</v>
      </c>
      <c r="H128" s="387">
        <f>'[1]ITIE 4e trim 2021'!B86*0</f>
        <v>0</v>
      </c>
      <c r="I128" s="387">
        <f>'[1]ITIE 4e trim 2021'!C86*0</f>
        <v>0</v>
      </c>
      <c r="J128" s="387">
        <f>'[1]ITIE 4e trim 2021'!D86*0</f>
        <v>0</v>
      </c>
      <c r="K128" s="387">
        <f>'[1]ITIE 4e trim 2021'!E86*0</f>
        <v>0</v>
      </c>
      <c r="L128" s="388">
        <f>'[1]ITIE 4e trim 2021'!B88*0</f>
        <v>0</v>
      </c>
      <c r="M128" s="389">
        <f>'[1]ITIE 4e trim 2021'!C88*0</f>
        <v>0</v>
      </c>
      <c r="N128" s="390">
        <f>SUM(D128:M128)</f>
        <v>0</v>
      </c>
      <c r="O128" s="389">
        <f>N128*J47/1000</f>
        <v>0</v>
      </c>
      <c r="P128" s="74"/>
      <c r="Q128" s="74"/>
    </row>
    <row r="129" spans="1:17" ht="16.5" thickBot="1" x14ac:dyDescent="0.3">
      <c r="A129" s="74"/>
      <c r="B129" s="425" t="s">
        <v>129</v>
      </c>
      <c r="C129" s="468"/>
      <c r="D129" s="391">
        <f>SUM(D125:D128)</f>
        <v>40.24914579</v>
      </c>
      <c r="E129" s="392">
        <f t="shared" ref="E129:N129" si="2">SUM(E125:E128)</f>
        <v>37.544757529999998</v>
      </c>
      <c r="F129" s="392">
        <f t="shared" si="2"/>
        <v>-0.19451677000000012</v>
      </c>
      <c r="G129" s="392">
        <f t="shared" si="2"/>
        <v>4.6042749999999995</v>
      </c>
      <c r="H129" s="392">
        <f t="shared" si="2"/>
        <v>-0.793806019999999</v>
      </c>
      <c r="I129" s="392">
        <f t="shared" si="2"/>
        <v>1.1690102499999999</v>
      </c>
      <c r="J129" s="392">
        <f t="shared" si="2"/>
        <v>8.3368800000000007</v>
      </c>
      <c r="K129" s="392">
        <f t="shared" si="2"/>
        <v>5.7147284999999997</v>
      </c>
      <c r="L129" s="393">
        <f>SUM(L125:L128)</f>
        <v>1.7371399999999999</v>
      </c>
      <c r="M129" s="219">
        <f>SUM(M125:M128)</f>
        <v>-0.74563201819937308</v>
      </c>
      <c r="N129" s="394">
        <f t="shared" si="2"/>
        <v>97.621982261800639</v>
      </c>
      <c r="O129" s="219">
        <f>SUM(O125:O128)</f>
        <v>59.450027296539147</v>
      </c>
      <c r="P129" s="74"/>
      <c r="Q129" s="74"/>
    </row>
    <row r="130" spans="1:17" x14ac:dyDescent="0.25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</row>
    <row r="131" spans="1:17" ht="15.75" x14ac:dyDescent="0.25">
      <c r="A131" s="220"/>
      <c r="B131" s="73"/>
      <c r="C131" s="73"/>
      <c r="D131" s="73"/>
      <c r="E131" s="73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395"/>
      <c r="Q131" s="74"/>
    </row>
    <row r="132" spans="1:17" ht="18.75" x14ac:dyDescent="0.25">
      <c r="A132" s="447" t="s">
        <v>197</v>
      </c>
      <c r="B132" s="447"/>
      <c r="C132" s="447"/>
      <c r="D132" s="447"/>
      <c r="E132" s="221"/>
      <c r="F132" s="74"/>
      <c r="G132" s="74"/>
      <c r="H132" s="74"/>
      <c r="I132" s="74"/>
      <c r="J132" s="74"/>
      <c r="K132" s="74"/>
      <c r="L132" s="221"/>
      <c r="M132" s="447" t="s">
        <v>198</v>
      </c>
      <c r="N132" s="447"/>
      <c r="O132" s="447"/>
      <c r="P132" s="447"/>
      <c r="Q132" s="221"/>
    </row>
    <row r="133" spans="1:17" ht="15.75" thickBot="1" x14ac:dyDescent="0.3">
      <c r="A133" s="469" t="s">
        <v>199</v>
      </c>
      <c r="B133" s="469"/>
      <c r="C133" s="469"/>
      <c r="D133" s="469"/>
      <c r="E133" s="222"/>
      <c r="F133" s="74"/>
      <c r="G133" s="74"/>
      <c r="H133" s="74"/>
      <c r="I133" s="74"/>
      <c r="J133" s="74"/>
      <c r="K133" s="74"/>
      <c r="L133" s="222"/>
      <c r="M133" s="469" t="s">
        <v>199</v>
      </c>
      <c r="N133" s="469"/>
      <c r="O133" s="469"/>
      <c r="P133" s="469"/>
      <c r="Q133" s="222"/>
    </row>
    <row r="134" spans="1:17" ht="16.5" thickBot="1" x14ac:dyDescent="0.3">
      <c r="A134" s="74"/>
      <c r="B134" s="396" t="s">
        <v>134</v>
      </c>
      <c r="C134" s="397"/>
      <c r="D134" s="398" t="s">
        <v>200</v>
      </c>
      <c r="E134" s="74"/>
      <c r="F134" s="74"/>
      <c r="G134" s="74"/>
      <c r="H134" s="74"/>
      <c r="I134" s="74"/>
      <c r="J134" s="74"/>
      <c r="K134" s="74"/>
      <c r="L134" s="74"/>
      <c r="M134" s="441" t="s">
        <v>134</v>
      </c>
      <c r="N134" s="442"/>
      <c r="O134" s="399" t="s">
        <v>201</v>
      </c>
      <c r="P134" s="74"/>
      <c r="Q134" s="74"/>
    </row>
    <row r="135" spans="1:17" ht="15.75" x14ac:dyDescent="0.25">
      <c r="A135" s="74"/>
      <c r="B135" s="477" t="s">
        <v>140</v>
      </c>
      <c r="C135" s="478"/>
      <c r="D135" s="173">
        <f>'[1]ITIE 1er trim 2022'!D93</f>
        <v>24.435994536668261</v>
      </c>
      <c r="E135" s="74"/>
      <c r="F135" s="74"/>
      <c r="G135" s="74"/>
      <c r="H135" s="74"/>
      <c r="I135" s="74"/>
      <c r="J135" s="74"/>
      <c r="K135" s="74"/>
      <c r="L135" s="74"/>
      <c r="M135" s="443" t="s">
        <v>140</v>
      </c>
      <c r="N135" s="444"/>
      <c r="O135" s="400">
        <f>'[1]ITIE 1er trim 2022'!D95</f>
        <v>6.813473521858481</v>
      </c>
      <c r="P135" s="74"/>
      <c r="Q135" s="74"/>
    </row>
    <row r="136" spans="1:17" ht="15.75" x14ac:dyDescent="0.25">
      <c r="A136" s="74"/>
      <c r="B136" s="433" t="s">
        <v>141</v>
      </c>
      <c r="C136" s="434"/>
      <c r="D136" s="173">
        <f>'[1]ITIE 2e trim 2023'!D96</f>
        <v>19.470224638049704</v>
      </c>
      <c r="E136" s="74"/>
      <c r="F136" s="74"/>
      <c r="G136" s="74"/>
      <c r="H136" s="74"/>
      <c r="I136" s="74"/>
      <c r="J136" s="74"/>
      <c r="K136" s="74"/>
      <c r="L136" s="74"/>
      <c r="M136" s="456" t="s">
        <v>141</v>
      </c>
      <c r="N136" s="457"/>
      <c r="O136" s="401">
        <f>'[1]ITIE 2e trim 2023'!D98</f>
        <v>6.1930002090000009</v>
      </c>
      <c r="P136" s="74"/>
      <c r="Q136" s="74"/>
    </row>
    <row r="137" spans="1:17" ht="15.75" x14ac:dyDescent="0.25">
      <c r="A137" s="74"/>
      <c r="B137" s="433" t="s">
        <v>142</v>
      </c>
      <c r="C137" s="434"/>
      <c r="D137" s="186">
        <f>'[1]ITIE 3e trim 2021'!D93*0</f>
        <v>0</v>
      </c>
      <c r="E137" s="74"/>
      <c r="F137" s="74"/>
      <c r="G137" s="74"/>
      <c r="H137" s="74"/>
      <c r="I137" s="74"/>
      <c r="J137" s="74"/>
      <c r="K137" s="74"/>
      <c r="L137" s="74"/>
      <c r="M137" s="456" t="s">
        <v>142</v>
      </c>
      <c r="N137" s="457"/>
      <c r="O137" s="402">
        <f>'[1]ITIE 3e trim 2021'!D95*0</f>
        <v>0</v>
      </c>
      <c r="P137" s="74"/>
      <c r="Q137" s="74"/>
    </row>
    <row r="138" spans="1:17" ht="16.5" thickBot="1" x14ac:dyDescent="0.3">
      <c r="A138" s="74"/>
      <c r="B138" s="474" t="s">
        <v>143</v>
      </c>
      <c r="C138" s="475"/>
      <c r="D138" s="186">
        <f>'[1]ITIE 4e trim 2021'!D93*0</f>
        <v>0</v>
      </c>
      <c r="E138" s="74"/>
      <c r="F138" s="74"/>
      <c r="G138" s="74"/>
      <c r="H138" s="74"/>
      <c r="I138" s="74"/>
      <c r="J138" s="74"/>
      <c r="K138" s="74"/>
      <c r="L138" s="74"/>
      <c r="M138" s="464" t="s">
        <v>143</v>
      </c>
      <c r="N138" s="465"/>
      <c r="O138" s="402">
        <f>'[1]ITIE 4e trim 2021'!D95*0</f>
        <v>0</v>
      </c>
      <c r="P138" s="74"/>
      <c r="Q138" s="74"/>
    </row>
    <row r="139" spans="1:17" ht="16.5" thickBot="1" x14ac:dyDescent="0.3">
      <c r="A139" s="74"/>
      <c r="B139" s="425" t="s">
        <v>129</v>
      </c>
      <c r="C139" s="437"/>
      <c r="D139" s="155">
        <f>SUM(D135:D138)</f>
        <v>43.906219174717961</v>
      </c>
      <c r="E139" s="74"/>
      <c r="F139" s="74"/>
      <c r="G139" s="74"/>
      <c r="H139" s="74"/>
      <c r="I139" s="74"/>
      <c r="J139" s="74"/>
      <c r="K139" s="74"/>
      <c r="L139" s="74"/>
      <c r="M139" s="453" t="s">
        <v>129</v>
      </c>
      <c r="N139" s="454"/>
      <c r="O139" s="155">
        <f>SUM(O135:O138)</f>
        <v>13.006473730858481</v>
      </c>
      <c r="P139" s="74"/>
      <c r="Q139" s="74"/>
    </row>
    <row r="140" spans="1:17" ht="15.75" x14ac:dyDescent="0.25">
      <c r="A140" s="220"/>
      <c r="B140" s="73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234"/>
      <c r="O140" s="74"/>
      <c r="P140" s="74"/>
      <c r="Q140" s="73"/>
    </row>
    <row r="141" spans="1:17" ht="18.75" x14ac:dyDescent="0.3">
      <c r="A141" s="227"/>
      <c r="B141" s="227"/>
      <c r="C141" s="74"/>
      <c r="D141" s="74"/>
      <c r="E141" s="74"/>
      <c r="F141" s="74"/>
      <c r="G141" s="74"/>
      <c r="H141" s="403"/>
      <c r="I141" s="403"/>
      <c r="J141" s="227"/>
      <c r="K141" s="227"/>
      <c r="L141" s="227"/>
      <c r="M141" s="227"/>
      <c r="N141" s="227"/>
      <c r="O141" s="74"/>
      <c r="P141" s="74"/>
      <c r="Q141" s="74"/>
    </row>
    <row r="142" spans="1:17" ht="26.25" x14ac:dyDescent="0.25">
      <c r="A142" s="428" t="s">
        <v>202</v>
      </c>
      <c r="B142" s="428"/>
      <c r="C142" s="428"/>
      <c r="D142" s="428"/>
      <c r="E142" s="428"/>
      <c r="F142" s="428"/>
      <c r="G142" s="428"/>
      <c r="H142" s="428"/>
      <c r="I142" s="428"/>
      <c r="J142" s="428"/>
      <c r="K142" s="428"/>
      <c r="L142" s="428"/>
      <c r="M142" s="428"/>
      <c r="N142" s="428"/>
      <c r="O142" s="428"/>
      <c r="P142" s="428"/>
      <c r="Q142" s="428"/>
    </row>
    <row r="143" spans="1:17" ht="15.75" thickBot="1" x14ac:dyDescent="0.3">
      <c r="A143" s="404"/>
      <c r="B143" s="404"/>
      <c r="C143" s="404"/>
      <c r="D143" s="404"/>
      <c r="E143" s="404"/>
      <c r="F143" s="404"/>
      <c r="G143" s="476" t="s">
        <v>199</v>
      </c>
      <c r="H143" s="476"/>
      <c r="I143" s="476"/>
      <c r="J143" s="476"/>
      <c r="K143" s="404"/>
      <c r="L143" s="404"/>
      <c r="M143" s="404"/>
      <c r="N143" s="404"/>
      <c r="O143" s="404"/>
      <c r="P143" s="404"/>
      <c r="Q143" s="404"/>
    </row>
    <row r="144" spans="1:17" ht="19.5" thickBot="1" x14ac:dyDescent="0.3">
      <c r="A144" s="231"/>
      <c r="B144" s="231"/>
      <c r="C144" s="74"/>
      <c r="D144" s="74"/>
      <c r="E144" s="74"/>
      <c r="F144" s="74"/>
      <c r="G144" s="441" t="s">
        <v>134</v>
      </c>
      <c r="H144" s="442"/>
      <c r="I144" s="481" t="s">
        <v>201</v>
      </c>
      <c r="J144" s="482"/>
      <c r="K144" s="74"/>
      <c r="L144" s="74"/>
      <c r="M144" s="74"/>
      <c r="N144" s="74"/>
      <c r="O144" s="74"/>
      <c r="P144" s="74"/>
      <c r="Q144" s="74"/>
    </row>
    <row r="145" spans="1:17" ht="15.75" x14ac:dyDescent="0.25">
      <c r="A145" s="231"/>
      <c r="B145" s="231"/>
      <c r="C145" s="74"/>
      <c r="D145" s="74"/>
      <c r="E145" s="74"/>
      <c r="F145" s="74"/>
      <c r="G145" s="443" t="s">
        <v>140</v>
      </c>
      <c r="H145" s="444"/>
      <c r="I145" s="445">
        <f>'[1]ITIE 1er trim 2022'!D99</f>
        <v>162.66916371995444</v>
      </c>
      <c r="J145" s="446"/>
      <c r="K145" s="74"/>
      <c r="L145" s="74"/>
      <c r="M145" s="74"/>
      <c r="N145" s="74"/>
      <c r="O145" s="74"/>
      <c r="P145" s="74"/>
      <c r="Q145" s="74"/>
    </row>
    <row r="146" spans="1:17" ht="15.75" x14ac:dyDescent="0.25">
      <c r="A146" s="231"/>
      <c r="B146" s="231"/>
      <c r="C146" s="74"/>
      <c r="D146" s="74"/>
      <c r="E146" s="74"/>
      <c r="F146" s="74"/>
      <c r="G146" s="456" t="s">
        <v>141</v>
      </c>
      <c r="H146" s="457"/>
      <c r="I146" s="458">
        <f>'[1]ITIE 2e trim 2023'!D103</f>
        <v>117.03627932983072</v>
      </c>
      <c r="J146" s="459"/>
      <c r="K146" s="74"/>
      <c r="L146" s="74"/>
      <c r="M146" s="74"/>
      <c r="N146" s="321"/>
      <c r="O146" s="74"/>
      <c r="P146" s="74"/>
      <c r="Q146" s="74"/>
    </row>
    <row r="147" spans="1:17" ht="15.75" x14ac:dyDescent="0.25">
      <c r="A147" s="231"/>
      <c r="B147" s="231"/>
      <c r="C147" s="74"/>
      <c r="D147" s="74"/>
      <c r="E147" s="74"/>
      <c r="F147" s="74"/>
      <c r="G147" s="456" t="s">
        <v>142</v>
      </c>
      <c r="H147" s="457"/>
      <c r="I147" s="345"/>
      <c r="J147" s="346">
        <f>'[1]ITIE 3e trim 2021'!D99*0</f>
        <v>0</v>
      </c>
      <c r="K147" s="74"/>
      <c r="L147" s="74"/>
      <c r="M147" s="74"/>
      <c r="N147" s="237"/>
      <c r="O147" s="74"/>
      <c r="P147" s="74"/>
      <c r="Q147" s="74"/>
    </row>
    <row r="148" spans="1:17" ht="19.5" thickBot="1" x14ac:dyDescent="0.35">
      <c r="A148" s="131"/>
      <c r="B148" s="131"/>
      <c r="C148" s="157"/>
      <c r="D148" s="73"/>
      <c r="E148" s="73"/>
      <c r="F148" s="131"/>
      <c r="G148" s="464" t="s">
        <v>143</v>
      </c>
      <c r="H148" s="465"/>
      <c r="I148" s="479">
        <f>'[1]ITIE 4e trim 2021'!D99*0</f>
        <v>0</v>
      </c>
      <c r="J148" s="480"/>
      <c r="K148" s="74"/>
      <c r="L148" s="74"/>
      <c r="M148" s="227"/>
      <c r="N148" s="321"/>
      <c r="O148" s="74"/>
      <c r="P148" s="74"/>
      <c r="Q148" s="74"/>
    </row>
    <row r="149" spans="1:17" ht="16.5" thickBot="1" x14ac:dyDescent="0.3">
      <c r="C149" s="160"/>
      <c r="D149" s="160"/>
      <c r="E149" s="160"/>
      <c r="G149" s="453" t="s">
        <v>129</v>
      </c>
      <c r="H149" s="454"/>
      <c r="I149" s="451">
        <f>SUM(I145:J148)</f>
        <v>279.70544304978517</v>
      </c>
      <c r="J149" s="452"/>
      <c r="K149" s="74"/>
      <c r="L149" s="74"/>
      <c r="M149" s="237"/>
      <c r="N149" s="74"/>
    </row>
    <row r="150" spans="1:17" x14ac:dyDescent="0.25">
      <c r="C150" s="160"/>
      <c r="D150" s="160"/>
      <c r="E150" s="160"/>
      <c r="H150" s="236"/>
      <c r="I150" s="236"/>
      <c r="J150" s="74"/>
      <c r="K150" s="74"/>
      <c r="L150" s="74"/>
      <c r="M150" s="74"/>
      <c r="N150" s="74"/>
    </row>
    <row r="151" spans="1:17" x14ac:dyDescent="0.25">
      <c r="C151" s="160"/>
      <c r="D151" s="160"/>
      <c r="E151" s="160"/>
      <c r="H151" s="236"/>
      <c r="I151" s="236"/>
      <c r="J151" s="74"/>
      <c r="K151" s="74"/>
      <c r="L151" s="74"/>
      <c r="M151" s="74"/>
      <c r="N151" s="74"/>
    </row>
    <row r="152" spans="1:17" x14ac:dyDescent="0.25">
      <c r="C152" s="160"/>
      <c r="D152" s="160"/>
      <c r="E152" s="160"/>
      <c r="H152" s="236"/>
      <c r="I152" s="236"/>
    </row>
    <row r="153" spans="1:17" x14ac:dyDescent="0.25">
      <c r="C153" s="160"/>
      <c r="D153" s="160"/>
      <c r="E153" s="160"/>
    </row>
    <row r="154" spans="1:17" x14ac:dyDescent="0.25">
      <c r="C154" s="160"/>
      <c r="D154" s="160"/>
      <c r="E154" s="160"/>
    </row>
    <row r="155" spans="1:17" x14ac:dyDescent="0.25">
      <c r="C155" s="160"/>
      <c r="D155" s="160"/>
      <c r="E155" s="160"/>
    </row>
    <row r="156" spans="1:17" x14ac:dyDescent="0.25">
      <c r="C156" s="160"/>
      <c r="D156" s="160"/>
      <c r="E156" s="160"/>
    </row>
  </sheetData>
  <mergeCells count="143">
    <mergeCell ref="G147:H147"/>
    <mergeCell ref="G148:H148"/>
    <mergeCell ref="I148:J148"/>
    <mergeCell ref="G149:H149"/>
    <mergeCell ref="I149:J149"/>
    <mergeCell ref="G144:H144"/>
    <mergeCell ref="I144:J144"/>
    <mergeCell ref="G145:H145"/>
    <mergeCell ref="I145:J145"/>
    <mergeCell ref="G146:H146"/>
    <mergeCell ref="I146:J146"/>
    <mergeCell ref="B138:C138"/>
    <mergeCell ref="M138:N138"/>
    <mergeCell ref="B139:C139"/>
    <mergeCell ref="M139:N139"/>
    <mergeCell ref="A142:Q142"/>
    <mergeCell ref="G143:J143"/>
    <mergeCell ref="M134:N134"/>
    <mergeCell ref="B135:C135"/>
    <mergeCell ref="M135:N135"/>
    <mergeCell ref="B136:C136"/>
    <mergeCell ref="M136:N136"/>
    <mergeCell ref="B137:C137"/>
    <mergeCell ref="M137:N137"/>
    <mergeCell ref="B128:C128"/>
    <mergeCell ref="B129:C129"/>
    <mergeCell ref="A132:D132"/>
    <mergeCell ref="M132:P132"/>
    <mergeCell ref="A133:D133"/>
    <mergeCell ref="M133:P133"/>
    <mergeCell ref="A121:Q121"/>
    <mergeCell ref="A122:Q122"/>
    <mergeCell ref="B124:C124"/>
    <mergeCell ref="B125:C125"/>
    <mergeCell ref="B126:C126"/>
    <mergeCell ref="B127:C127"/>
    <mergeCell ref="E112:F112"/>
    <mergeCell ref="E113:F113"/>
    <mergeCell ref="E114:F114"/>
    <mergeCell ref="E115:F115"/>
    <mergeCell ref="A119:Q119"/>
    <mergeCell ref="A120:Q120"/>
    <mergeCell ref="I104:J104"/>
    <mergeCell ref="I105:J105"/>
    <mergeCell ref="A108:Q108"/>
    <mergeCell ref="E109:K109"/>
    <mergeCell ref="E110:F110"/>
    <mergeCell ref="E111:F111"/>
    <mergeCell ref="A99:F99"/>
    <mergeCell ref="I99:O99"/>
    <mergeCell ref="I100:J100"/>
    <mergeCell ref="I101:J101"/>
    <mergeCell ref="I102:J102"/>
    <mergeCell ref="I103:J103"/>
    <mergeCell ref="E92:F92"/>
    <mergeCell ref="E93:F93"/>
    <mergeCell ref="E94:F94"/>
    <mergeCell ref="E95:F95"/>
    <mergeCell ref="E96:F96"/>
    <mergeCell ref="A98:Q98"/>
    <mergeCell ref="B85:C85"/>
    <mergeCell ref="F85:G85"/>
    <mergeCell ref="K85:L85"/>
    <mergeCell ref="A87:Q87"/>
    <mergeCell ref="A89:Q89"/>
    <mergeCell ref="E91:F91"/>
    <mergeCell ref="B82:C82"/>
    <mergeCell ref="F82:G82"/>
    <mergeCell ref="K82:L82"/>
    <mergeCell ref="B83:C83"/>
    <mergeCell ref="K83:L83"/>
    <mergeCell ref="B84:C84"/>
    <mergeCell ref="F84:G84"/>
    <mergeCell ref="K84:L84"/>
    <mergeCell ref="B80:C80"/>
    <mergeCell ref="F80:G80"/>
    <mergeCell ref="K80:L80"/>
    <mergeCell ref="B81:C81"/>
    <mergeCell ref="F81:G81"/>
    <mergeCell ref="K81:L81"/>
    <mergeCell ref="I72:J72"/>
    <mergeCell ref="I73:J73"/>
    <mergeCell ref="I74:J74"/>
    <mergeCell ref="B78:E78"/>
    <mergeCell ref="J78:N78"/>
    <mergeCell ref="B79:E79"/>
    <mergeCell ref="K79:M79"/>
    <mergeCell ref="A67:Q67"/>
    <mergeCell ref="A68:F68"/>
    <mergeCell ref="I68:O68"/>
    <mergeCell ref="I69:J69"/>
    <mergeCell ref="I70:J70"/>
    <mergeCell ref="I71:J71"/>
    <mergeCell ref="E60:F60"/>
    <mergeCell ref="E61:F61"/>
    <mergeCell ref="E62:F62"/>
    <mergeCell ref="E63:F63"/>
    <mergeCell ref="E64:F64"/>
    <mergeCell ref="E65:F65"/>
    <mergeCell ref="I53:J53"/>
    <mergeCell ref="I54:J54"/>
    <mergeCell ref="I55:J55"/>
    <mergeCell ref="I56:J56"/>
    <mergeCell ref="I57:J57"/>
    <mergeCell ref="E59:K59"/>
    <mergeCell ref="E47:F47"/>
    <mergeCell ref="E48:F48"/>
    <mergeCell ref="A50:Q50"/>
    <mergeCell ref="A51:F51"/>
    <mergeCell ref="I51:O51"/>
    <mergeCell ref="I52:J52"/>
    <mergeCell ref="A40:Q40"/>
    <mergeCell ref="A41:Q41"/>
    <mergeCell ref="E43:F43"/>
    <mergeCell ref="E44:F44"/>
    <mergeCell ref="E45:F45"/>
    <mergeCell ref="E46:F46"/>
    <mergeCell ref="L23:N23"/>
    <mergeCell ref="O23:Q23"/>
    <mergeCell ref="A25:A27"/>
    <mergeCell ref="A28:A29"/>
    <mergeCell ref="A30:A33"/>
    <mergeCell ref="A36:B36"/>
    <mergeCell ref="A8:A10"/>
    <mergeCell ref="A11:A12"/>
    <mergeCell ref="A13:A16"/>
    <mergeCell ref="A19:B19"/>
    <mergeCell ref="A21:Q21"/>
    <mergeCell ref="A23:A24"/>
    <mergeCell ref="B23:B24"/>
    <mergeCell ref="C23:E23"/>
    <mergeCell ref="F23:H23"/>
    <mergeCell ref="I23:K23"/>
    <mergeCell ref="A1:Q1"/>
    <mergeCell ref="A2:Q2"/>
    <mergeCell ref="A4:Q4"/>
    <mergeCell ref="A6:A7"/>
    <mergeCell ref="B6:B7"/>
    <mergeCell ref="C6:E6"/>
    <mergeCell ref="F6:H6"/>
    <mergeCell ref="I6:K6"/>
    <mergeCell ref="L6:N6"/>
    <mergeCell ref="O6:Q6"/>
  </mergeCells>
  <pageMargins left="0.7" right="0.7" top="0.75" bottom="0.75" header="0.3" footer="0.3"/>
  <pageSetup paperSize="9" scale="48" orientation="landscape" r:id="rId1"/>
  <rowBreaks count="3" manualBreakCount="3">
    <brk id="39" max="16383" man="1"/>
    <brk id="76" max="16383" man="1"/>
    <brk id="1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8"/>
  <sheetViews>
    <sheetView view="pageBreakPreview" zoomScale="60" zoomScaleNormal="70" workbookViewId="0">
      <selection activeCell="B47" sqref="B47"/>
    </sheetView>
  </sheetViews>
  <sheetFormatPr baseColWidth="10" defaultRowHeight="15" x14ac:dyDescent="0.25"/>
  <cols>
    <col min="1" max="1" width="18.140625" style="160" customWidth="1"/>
    <col min="2" max="2" width="17.28515625" style="235" customWidth="1"/>
    <col min="3" max="3" width="17.42578125" style="235" customWidth="1"/>
    <col min="4" max="4" width="18" style="235" customWidth="1"/>
    <col min="5" max="5" width="12.28515625" style="235" customWidth="1"/>
    <col min="6" max="6" width="13.7109375" style="160" customWidth="1"/>
    <col min="7" max="7" width="14.28515625" style="160" customWidth="1"/>
    <col min="8" max="8" width="18" style="160" customWidth="1"/>
    <col min="9" max="10" width="13.85546875" style="160" customWidth="1"/>
    <col min="11" max="11" width="15.28515625" style="160" customWidth="1"/>
    <col min="12" max="12" width="18" style="160" customWidth="1"/>
    <col min="13" max="13" width="13.140625" style="160" customWidth="1"/>
    <col min="14" max="14" width="13.7109375" style="160" customWidth="1"/>
    <col min="15" max="15" width="12.28515625" style="160" customWidth="1"/>
    <col min="16" max="16" width="12.7109375" style="160" customWidth="1"/>
    <col min="17" max="17" width="12.140625" style="160" customWidth="1"/>
  </cols>
  <sheetData>
    <row r="1" spans="1:17" ht="26.25" x14ac:dyDescent="0.4">
      <c r="A1" s="405" t="s">
        <v>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17" ht="20.25" x14ac:dyDescent="0.3">
      <c r="A2" s="406" t="s">
        <v>66</v>
      </c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</row>
    <row r="3" spans="1:17" ht="16.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6.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0.25" x14ac:dyDescent="0.3">
      <c r="A5" s="407" t="s">
        <v>1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  <c r="Q5" s="407"/>
    </row>
    <row r="6" spans="1:17" ht="21" thickBo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408" t="s">
        <v>2</v>
      </c>
      <c r="B7" s="483" t="s">
        <v>3</v>
      </c>
      <c r="C7" s="485" t="s">
        <v>67</v>
      </c>
      <c r="D7" s="412"/>
      <c r="E7" s="486"/>
      <c r="F7" s="412" t="s">
        <v>68</v>
      </c>
      <c r="G7" s="412"/>
      <c r="H7" s="412"/>
      <c r="I7" s="487" t="s">
        <v>69</v>
      </c>
      <c r="J7" s="415"/>
      <c r="K7" s="427"/>
      <c r="L7" s="413" t="s">
        <v>70</v>
      </c>
      <c r="M7" s="412"/>
      <c r="N7" s="414"/>
      <c r="O7" s="412" t="s">
        <v>6</v>
      </c>
      <c r="P7" s="412"/>
      <c r="Q7" s="488"/>
    </row>
    <row r="8" spans="1:17" ht="33" thickBot="1" x14ac:dyDescent="0.3">
      <c r="A8" s="409"/>
      <c r="B8" s="484"/>
      <c r="C8" s="3" t="s">
        <v>71</v>
      </c>
      <c r="D8" s="4" t="s">
        <v>72</v>
      </c>
      <c r="E8" s="5" t="s">
        <v>73</v>
      </c>
      <c r="F8" s="6" t="s">
        <v>74</v>
      </c>
      <c r="G8" s="4" t="s">
        <v>75</v>
      </c>
      <c r="H8" s="7" t="s">
        <v>76</v>
      </c>
      <c r="I8" s="8" t="s">
        <v>74</v>
      </c>
      <c r="J8" s="4" t="s">
        <v>75</v>
      </c>
      <c r="K8" s="7" t="s">
        <v>76</v>
      </c>
      <c r="L8" s="8" t="s">
        <v>74</v>
      </c>
      <c r="M8" s="4" t="s">
        <v>75</v>
      </c>
      <c r="N8" s="7" t="s">
        <v>76</v>
      </c>
      <c r="O8" s="9" t="s">
        <v>74</v>
      </c>
      <c r="P8" s="4" t="s">
        <v>75</v>
      </c>
      <c r="Q8" s="10" t="s">
        <v>77</v>
      </c>
    </row>
    <row r="9" spans="1:17" ht="15.75" x14ac:dyDescent="0.25">
      <c r="A9" s="419" t="s">
        <v>7</v>
      </c>
      <c r="B9" s="11" t="s">
        <v>8</v>
      </c>
      <c r="C9" s="12">
        <f>'[1]Français - 2e trim'!C8</f>
        <v>1.8660954999999999</v>
      </c>
      <c r="D9" s="13"/>
      <c r="E9" s="14"/>
      <c r="F9" s="15">
        <f>'[1]Français - 2e trim'!F8</f>
        <v>1.886698</v>
      </c>
      <c r="G9" s="16"/>
      <c r="H9" s="17"/>
      <c r="I9" s="18">
        <f>'[1]Français - 2e trim'!I8</f>
        <v>1.863</v>
      </c>
      <c r="J9" s="19"/>
      <c r="K9" s="20"/>
      <c r="L9" s="18">
        <f>'[1]Français - 2e trim'!L8</f>
        <v>1.9773111999999999</v>
      </c>
      <c r="M9" s="19"/>
      <c r="N9" s="20"/>
      <c r="O9" s="21">
        <f t="shared" ref="O9:O19" si="0">C9+F9+I9+L9</f>
        <v>7.5931047000000005</v>
      </c>
      <c r="P9" s="22"/>
      <c r="Q9" s="23"/>
    </row>
    <row r="10" spans="1:17" ht="15.75" x14ac:dyDescent="0.25">
      <c r="A10" s="419"/>
      <c r="B10" s="24" t="s">
        <v>9</v>
      </c>
      <c r="C10" s="25">
        <f>'[1]Français - 2e trim'!C9</f>
        <v>0.1364215</v>
      </c>
      <c r="D10" s="26"/>
      <c r="E10" s="27"/>
      <c r="F10" s="15">
        <f>'[1]Français - 2e trim'!F9</f>
        <v>0.12909390000000001</v>
      </c>
      <c r="G10" s="28"/>
      <c r="H10" s="29"/>
      <c r="I10" s="18">
        <f>'[1]Français - 2e trim'!I9</f>
        <v>0.13400000000000001</v>
      </c>
      <c r="J10" s="30"/>
      <c r="K10" s="31"/>
      <c r="L10" s="18">
        <f>'[1]Français - 2e trim'!L9</f>
        <v>0.129</v>
      </c>
      <c r="M10" s="30"/>
      <c r="N10" s="31"/>
      <c r="O10" s="32">
        <f t="shared" si="0"/>
        <v>0.52851540000000008</v>
      </c>
      <c r="P10" s="33"/>
      <c r="Q10" s="34"/>
    </row>
    <row r="11" spans="1:17" ht="15.75" x14ac:dyDescent="0.25">
      <c r="A11" s="420"/>
      <c r="B11" s="24" t="s">
        <v>10</v>
      </c>
      <c r="C11" s="25">
        <f>'[1]Français - 2e trim'!C10</f>
        <v>0.10007880000000001</v>
      </c>
      <c r="D11" s="26"/>
      <c r="E11" s="27"/>
      <c r="F11" s="15">
        <f>'[1]Français - 2e trim'!F10</f>
        <v>8.9392600000000003E-2</v>
      </c>
      <c r="G11" s="28"/>
      <c r="H11" s="29"/>
      <c r="I11" s="18">
        <f>'[1]Français - 2e trim'!I10</f>
        <v>0.08</v>
      </c>
      <c r="J11" s="30"/>
      <c r="K11" s="31"/>
      <c r="L11" s="18">
        <f>'[1]Français - 2e trim'!L10</f>
        <v>7.0000000000000007E-2</v>
      </c>
      <c r="M11" s="30"/>
      <c r="N11" s="31"/>
      <c r="O11" s="32">
        <f t="shared" si="0"/>
        <v>0.33947140000000003</v>
      </c>
      <c r="P11" s="33"/>
      <c r="Q11" s="34"/>
    </row>
    <row r="12" spans="1:17" ht="15.75" x14ac:dyDescent="0.25">
      <c r="A12" s="421" t="s">
        <v>11</v>
      </c>
      <c r="B12" s="24" t="s">
        <v>12</v>
      </c>
      <c r="C12" s="25">
        <f>'[1]Français - 2e trim'!C11</f>
        <v>0.82161550000000005</v>
      </c>
      <c r="D12" s="26"/>
      <c r="E12" s="27"/>
      <c r="F12" s="15">
        <f>'[1]Français - 2e trim'!F11</f>
        <v>0.75232060000000001</v>
      </c>
      <c r="G12" s="28"/>
      <c r="H12" s="29"/>
      <c r="I12" s="18">
        <f>'[1]Français - 2e trim'!I11</f>
        <v>0.80400000000000005</v>
      </c>
      <c r="J12" s="30"/>
      <c r="K12" s="31"/>
      <c r="L12" s="18">
        <f>'[1]Français - 2e trim'!L11</f>
        <v>0.745</v>
      </c>
      <c r="M12" s="30"/>
      <c r="N12" s="31"/>
      <c r="O12" s="32">
        <f t="shared" si="0"/>
        <v>3.1229361000000004</v>
      </c>
      <c r="P12" s="33"/>
      <c r="Q12" s="34"/>
    </row>
    <row r="13" spans="1:17" ht="15.75" x14ac:dyDescent="0.25">
      <c r="A13" s="419"/>
      <c r="B13" s="24" t="s">
        <v>13</v>
      </c>
      <c r="C13" s="25">
        <f>'[1]Français - 2e trim'!C12</f>
        <v>0.23490060000000001</v>
      </c>
      <c r="D13" s="26"/>
      <c r="E13" s="27"/>
      <c r="F13" s="15">
        <f>'[1]Français - 2e trim'!F12</f>
        <v>0.25700000000000001</v>
      </c>
      <c r="G13" s="28"/>
      <c r="H13" s="29"/>
      <c r="I13" s="18">
        <f>'[1]Français - 2e trim'!I12</f>
        <v>0.246</v>
      </c>
      <c r="J13" s="30"/>
      <c r="K13" s="31"/>
      <c r="L13" s="18">
        <f>'[1]Français - 2e trim'!L12</f>
        <v>0.23200000000000001</v>
      </c>
      <c r="M13" s="30"/>
      <c r="N13" s="31"/>
      <c r="O13" s="32">
        <f t="shared" si="0"/>
        <v>0.9699006</v>
      </c>
      <c r="P13" s="33"/>
      <c r="Q13" s="34"/>
    </row>
    <row r="14" spans="1:17" ht="15.75" x14ac:dyDescent="0.25">
      <c r="A14" s="422" t="s">
        <v>14</v>
      </c>
      <c r="B14" s="35" t="s">
        <v>15</v>
      </c>
      <c r="C14" s="25">
        <f>'[1]Français - 2e trim'!C13</f>
        <v>3.4370999999999999E-2</v>
      </c>
      <c r="D14" s="26"/>
      <c r="E14" s="27"/>
      <c r="F14" s="15">
        <f>'[1]Français - 2e trim'!F13</f>
        <v>4.3073399999999998E-2</v>
      </c>
      <c r="G14" s="28"/>
      <c r="H14" s="29"/>
      <c r="I14" s="18">
        <f>'[1]Français - 2e trim'!I13</f>
        <v>4.8000000000000001E-2</v>
      </c>
      <c r="J14" s="30"/>
      <c r="K14" s="31"/>
      <c r="L14" s="18">
        <f>'[1]Français - 2e trim'!L13</f>
        <v>0.04</v>
      </c>
      <c r="M14" s="30"/>
      <c r="N14" s="31"/>
      <c r="O14" s="32">
        <f t="shared" si="0"/>
        <v>0.16544440000000002</v>
      </c>
      <c r="P14" s="33"/>
      <c r="Q14" s="34"/>
    </row>
    <row r="15" spans="1:17" ht="15.75" x14ac:dyDescent="0.25">
      <c r="A15" s="423"/>
      <c r="B15" s="35" t="s">
        <v>16</v>
      </c>
      <c r="C15" s="25">
        <f>'[1]Français - 2e trim'!C14</f>
        <v>0.10981830000000001</v>
      </c>
      <c r="D15" s="26"/>
      <c r="E15" s="27"/>
      <c r="F15" s="15">
        <f>'[1]Français - 2e trim'!F14</f>
        <v>0.10047970000000001</v>
      </c>
      <c r="G15" s="28"/>
      <c r="H15" s="29"/>
      <c r="I15" s="18">
        <f>'[1]Français - 2e trim'!I14</f>
        <v>0.104</v>
      </c>
      <c r="J15" s="30"/>
      <c r="K15" s="31"/>
      <c r="L15" s="18">
        <f>'[1]Français - 2e trim'!L14</f>
        <v>0.104</v>
      </c>
      <c r="M15" s="30"/>
      <c r="N15" s="31"/>
      <c r="O15" s="32">
        <f t="shared" si="0"/>
        <v>0.418298</v>
      </c>
      <c r="P15" s="33"/>
      <c r="Q15" s="34"/>
    </row>
    <row r="16" spans="1:17" ht="15.75" x14ac:dyDescent="0.25">
      <c r="A16" s="423"/>
      <c r="B16" s="35" t="s">
        <v>17</v>
      </c>
      <c r="C16" s="25">
        <f>'[1]Français - 2e trim'!C15</f>
        <v>0.1016724</v>
      </c>
      <c r="D16" s="26"/>
      <c r="E16" s="27"/>
      <c r="F16" s="15">
        <f>'[1]Français - 2e trim'!F15</f>
        <v>9.0752899999999997E-2</v>
      </c>
      <c r="G16" s="28"/>
      <c r="H16" s="29"/>
      <c r="I16" s="18">
        <f>'[1]Français - 2e trim'!I15</f>
        <v>8.6999999999999994E-2</v>
      </c>
      <c r="J16" s="30"/>
      <c r="K16" s="31"/>
      <c r="L16" s="18">
        <f>'[1]Français - 2e trim'!L15</f>
        <v>8.2000000000000003E-2</v>
      </c>
      <c r="M16" s="30"/>
      <c r="N16" s="31"/>
      <c r="O16" s="32">
        <f t="shared" si="0"/>
        <v>0.3614253</v>
      </c>
      <c r="P16" s="33"/>
      <c r="Q16" s="34"/>
    </row>
    <row r="17" spans="1:17" ht="15.75" x14ac:dyDescent="0.25">
      <c r="A17" s="424"/>
      <c r="B17" s="35" t="s">
        <v>18</v>
      </c>
      <c r="C17" s="36">
        <f>'[1]Français - 2e trim'!C16</f>
        <v>8.5043600000000011E-2</v>
      </c>
      <c r="D17" s="37">
        <f>'[1]Français - 2e trim'!D16</f>
        <v>5.9448999999999996</v>
      </c>
      <c r="E17" s="38">
        <f>'[1]Français - 2e trim'!E16</f>
        <v>2.3860000000000001</v>
      </c>
      <c r="F17" s="15">
        <f>'[1]Français - 2e trim'!F16</f>
        <v>7.8727500000000006E-2</v>
      </c>
      <c r="G17" s="37">
        <f>'[1]Français - 2e trim'!G16</f>
        <v>7.1050000000000004</v>
      </c>
      <c r="H17" s="39">
        <f>'[1]Français - 2e trim'!H16</f>
        <v>2.2309999999999999</v>
      </c>
      <c r="I17" s="18">
        <f>'[1]Français - 2e trim'!I16</f>
        <v>8.3000000000000004E-2</v>
      </c>
      <c r="J17" s="40">
        <f>'[1]Français - 2e trim'!J16</f>
        <v>6.7349999999999994</v>
      </c>
      <c r="K17" s="41">
        <f>'[1]Français - 2e trim'!K16</f>
        <v>2.10975</v>
      </c>
      <c r="L17" s="18">
        <f>'[1]Français - 2e trim'!L16</f>
        <v>0.105</v>
      </c>
      <c r="M17" s="40">
        <f>'[1]Français - 2e trim'!M16</f>
        <v>7.3695843430000005</v>
      </c>
      <c r="N17" s="41">
        <f>'[1]Français - 2e trim'!N16</f>
        <v>2.1230000000000002</v>
      </c>
      <c r="O17" s="42">
        <f t="shared" si="0"/>
        <v>0.3517711</v>
      </c>
      <c r="P17" s="43">
        <f>D17+G17+J17+M17</f>
        <v>27.154484343</v>
      </c>
      <c r="Q17" s="44">
        <f>E17+H17+K17+N17</f>
        <v>8.8497500000000002</v>
      </c>
    </row>
    <row r="18" spans="1:17" ht="30" x14ac:dyDescent="0.25">
      <c r="A18" s="45" t="s">
        <v>19</v>
      </c>
      <c r="B18" s="24" t="s">
        <v>20</v>
      </c>
      <c r="C18" s="25">
        <f>'[1]Français - 2e trim'!C17</f>
        <v>0</v>
      </c>
      <c r="D18" s="37">
        <f>'[1]Français - 2e trim'!D17</f>
        <v>6.6500000000000004E-2</v>
      </c>
      <c r="E18" s="27"/>
      <c r="F18" s="15">
        <f>'[1]Français - 2e trim'!F17</f>
        <v>0</v>
      </c>
      <c r="G18" s="37">
        <f>'[1]Français - 2e trim'!G17</f>
        <v>6.7400000000000002E-2</v>
      </c>
      <c r="H18" s="46"/>
      <c r="I18" s="18">
        <f>'[1]Français - 2e trim'!I17</f>
        <v>0</v>
      </c>
      <c r="J18" s="40">
        <f>'[1]Français - 2e trim'!J17</f>
        <v>6.7000000000000004E-2</v>
      </c>
      <c r="K18" s="31"/>
      <c r="L18" s="18">
        <f>'[1]Français - 2e trim'!L17</f>
        <v>5.0000000000000001E-4</v>
      </c>
      <c r="M18" s="40">
        <f>'[1]Français - 2e trim'!M17</f>
        <v>6.9099999999999995E-2</v>
      </c>
      <c r="N18" s="47"/>
      <c r="O18" s="42">
        <f t="shared" si="0"/>
        <v>5.0000000000000001E-4</v>
      </c>
      <c r="P18" s="43">
        <f>D18+G18+J18+M18</f>
        <v>0.27</v>
      </c>
      <c r="Q18" s="48"/>
    </row>
    <row r="19" spans="1:17" ht="16.5" thickBot="1" x14ac:dyDescent="0.3">
      <c r="A19" s="49" t="s">
        <v>21</v>
      </c>
      <c r="B19" s="50" t="s">
        <v>22</v>
      </c>
      <c r="C19" s="36">
        <f>'[1]Français - 2e trim'!C18</f>
        <v>0</v>
      </c>
      <c r="D19" s="51"/>
      <c r="E19" s="52"/>
      <c r="F19" s="15">
        <f>'[1]Français - 2e trim'!F18</f>
        <v>0</v>
      </c>
      <c r="G19" s="51"/>
      <c r="H19" s="53"/>
      <c r="I19" s="18">
        <f>'[1]Français - 2e trim'!I18</f>
        <v>0</v>
      </c>
      <c r="J19" s="54"/>
      <c r="K19" s="55"/>
      <c r="L19" s="18">
        <f>'[1]Français - 2e trim'!L18</f>
        <v>0</v>
      </c>
      <c r="M19" s="54"/>
      <c r="N19" s="55"/>
      <c r="O19" s="32">
        <f t="shared" si="0"/>
        <v>0</v>
      </c>
      <c r="P19" s="56"/>
      <c r="Q19" s="57"/>
    </row>
    <row r="20" spans="1:17" ht="16.5" thickBot="1" x14ac:dyDescent="0.3">
      <c r="A20" s="425" t="s">
        <v>23</v>
      </c>
      <c r="B20" s="489"/>
      <c r="C20" s="58">
        <f>SUM(C9:C19)</f>
        <v>3.4900172000000005</v>
      </c>
      <c r="D20" s="59">
        <f>D17+D18</f>
        <v>6.0114000000000001</v>
      </c>
      <c r="E20" s="60">
        <f>E17</f>
        <v>2.3860000000000001</v>
      </c>
      <c r="F20" s="58">
        <f>SUM(F9:F19)</f>
        <v>3.4275386000000001</v>
      </c>
      <c r="G20" s="59">
        <f>G17+G18</f>
        <v>7.1724000000000006</v>
      </c>
      <c r="H20" s="60">
        <f>H17</f>
        <v>2.2309999999999999</v>
      </c>
      <c r="I20" s="61">
        <f>SUM(I9:I19)</f>
        <v>3.4490000000000007</v>
      </c>
      <c r="J20" s="62">
        <f>J17+J18</f>
        <v>6.8019999999999996</v>
      </c>
      <c r="K20" s="63">
        <f>K17</f>
        <v>2.10975</v>
      </c>
      <c r="L20" s="61">
        <f>SUM(L9:L19)</f>
        <v>3.4848112000000002</v>
      </c>
      <c r="M20" s="62">
        <f>M17+M18</f>
        <v>7.4386843430000003</v>
      </c>
      <c r="N20" s="63">
        <f>N17</f>
        <v>2.1230000000000002</v>
      </c>
      <c r="O20" s="64">
        <f>SUM(O9:O19)</f>
        <v>13.851367000000005</v>
      </c>
      <c r="P20" s="65">
        <f>P17+P18</f>
        <v>27.424484343</v>
      </c>
      <c r="Q20" s="66">
        <f>Q17</f>
        <v>8.8497500000000002</v>
      </c>
    </row>
    <row r="21" spans="1:17" ht="15.75" x14ac:dyDescent="0.25">
      <c r="A21" s="67"/>
      <c r="B21" s="68"/>
      <c r="C21" s="69"/>
      <c r="D21" s="69"/>
      <c r="E21" s="69"/>
      <c r="F21" s="70"/>
      <c r="G21" s="70"/>
      <c r="H21" s="70"/>
      <c r="I21" s="71"/>
      <c r="J21" s="71"/>
      <c r="K21" s="71"/>
      <c r="L21" s="71"/>
      <c r="M21" s="71"/>
      <c r="N21" s="71"/>
      <c r="O21" s="71"/>
      <c r="P21" s="71"/>
      <c r="Q21" s="71"/>
    </row>
    <row r="22" spans="1:17" x14ac:dyDescent="0.25">
      <c r="A22" s="72"/>
      <c r="B22" s="73"/>
      <c r="C22" s="73"/>
      <c r="D22" s="73"/>
      <c r="E22" s="73"/>
      <c r="F22" s="74"/>
      <c r="G22" s="74"/>
      <c r="H22" s="74"/>
      <c r="I22" s="74"/>
      <c r="J22" s="74"/>
      <c r="K22" s="74"/>
      <c r="L22" s="73"/>
      <c r="M22" s="73"/>
      <c r="N22" s="73"/>
      <c r="O22" s="75"/>
      <c r="P22" s="73"/>
      <c r="Q22" s="74"/>
    </row>
    <row r="23" spans="1:17" x14ac:dyDescent="0.25">
      <c r="A23" s="72"/>
      <c r="B23" s="73"/>
      <c r="C23" s="73"/>
      <c r="D23" s="73"/>
      <c r="E23" s="73"/>
      <c r="F23" s="74"/>
      <c r="G23" s="74"/>
      <c r="H23" s="74"/>
      <c r="I23" s="74"/>
      <c r="J23" s="74"/>
      <c r="K23" s="74"/>
      <c r="L23" s="73"/>
      <c r="M23" s="73"/>
      <c r="N23" s="73"/>
      <c r="O23" s="73"/>
      <c r="P23" s="73"/>
      <c r="Q23" s="74"/>
    </row>
    <row r="24" spans="1:17" x14ac:dyDescent="0.25">
      <c r="A24" s="72"/>
      <c r="B24" s="73"/>
      <c r="C24" s="73"/>
      <c r="D24" s="73"/>
      <c r="E24" s="73"/>
      <c r="F24" s="74"/>
      <c r="G24" s="74"/>
      <c r="H24" s="74"/>
      <c r="I24" s="74"/>
      <c r="J24" s="74"/>
      <c r="K24" s="74"/>
      <c r="L24" s="73"/>
      <c r="M24" s="73"/>
      <c r="N24" s="73"/>
      <c r="O24" s="73"/>
      <c r="P24" s="73"/>
      <c r="Q24" s="74"/>
    </row>
    <row r="25" spans="1:17" ht="20.25" x14ac:dyDescent="0.3">
      <c r="A25" s="407" t="s">
        <v>24</v>
      </c>
      <c r="B25" s="407"/>
      <c r="C25" s="407"/>
      <c r="D25" s="407"/>
      <c r="E25" s="407"/>
      <c r="F25" s="407"/>
      <c r="G25" s="407"/>
      <c r="H25" s="407"/>
      <c r="I25" s="407"/>
      <c r="J25" s="407"/>
      <c r="K25" s="407"/>
      <c r="L25" s="407"/>
      <c r="M25" s="407"/>
      <c r="N25" s="407"/>
      <c r="O25" s="407"/>
      <c r="P25" s="407"/>
      <c r="Q25" s="407"/>
    </row>
    <row r="26" spans="1:17" ht="16.5" thickBot="1" x14ac:dyDescent="0.3">
      <c r="A26" s="76"/>
      <c r="B26" s="73"/>
      <c r="C26" s="73"/>
      <c r="D26" s="73"/>
      <c r="E26" s="73"/>
      <c r="F26" s="74"/>
      <c r="G26" s="74"/>
      <c r="H26" s="74"/>
      <c r="I26" s="74"/>
      <c r="J26" s="74"/>
      <c r="K26" s="74"/>
      <c r="L26" s="73"/>
      <c r="M26" s="73"/>
      <c r="N26" s="73"/>
      <c r="O26" s="73"/>
      <c r="P26" s="73"/>
      <c r="Q26" s="74"/>
    </row>
    <row r="27" spans="1:17" x14ac:dyDescent="0.25">
      <c r="A27" s="408" t="s">
        <v>2</v>
      </c>
      <c r="B27" s="490" t="s">
        <v>3</v>
      </c>
      <c r="C27" s="485" t="s">
        <v>67</v>
      </c>
      <c r="D27" s="412"/>
      <c r="E27" s="486"/>
      <c r="F27" s="412" t="s">
        <v>68</v>
      </c>
      <c r="G27" s="412"/>
      <c r="H27" s="412"/>
      <c r="I27" s="487" t="s">
        <v>69</v>
      </c>
      <c r="J27" s="415"/>
      <c r="K27" s="427"/>
      <c r="L27" s="413" t="s">
        <v>70</v>
      </c>
      <c r="M27" s="412"/>
      <c r="N27" s="414"/>
      <c r="O27" s="412" t="s">
        <v>6</v>
      </c>
      <c r="P27" s="412"/>
      <c r="Q27" s="488"/>
    </row>
    <row r="28" spans="1:17" ht="33" thickBot="1" x14ac:dyDescent="0.3">
      <c r="A28" s="409"/>
      <c r="B28" s="491"/>
      <c r="C28" s="3" t="s">
        <v>71</v>
      </c>
      <c r="D28" s="4" t="s">
        <v>78</v>
      </c>
      <c r="E28" s="5" t="s">
        <v>73</v>
      </c>
      <c r="F28" s="6" t="s">
        <v>74</v>
      </c>
      <c r="G28" s="4" t="s">
        <v>75</v>
      </c>
      <c r="H28" s="7" t="s">
        <v>76</v>
      </c>
      <c r="I28" s="8" t="s">
        <v>74</v>
      </c>
      <c r="J28" s="4" t="s">
        <v>75</v>
      </c>
      <c r="K28" s="7" t="s">
        <v>76</v>
      </c>
      <c r="L28" s="8" t="s">
        <v>74</v>
      </c>
      <c r="M28" s="4" t="s">
        <v>75</v>
      </c>
      <c r="N28" s="7" t="s">
        <v>76</v>
      </c>
      <c r="O28" s="9" t="s">
        <v>74</v>
      </c>
      <c r="P28" s="4" t="s">
        <v>75</v>
      </c>
      <c r="Q28" s="10" t="s">
        <v>77</v>
      </c>
    </row>
    <row r="29" spans="1:17" ht="15.75" x14ac:dyDescent="0.25">
      <c r="A29" s="419" t="s">
        <v>7</v>
      </c>
      <c r="B29" s="77" t="s">
        <v>8</v>
      </c>
      <c r="C29" s="78">
        <f>'[1]Français - 2e trim'!C25</f>
        <v>0.87650509999999993</v>
      </c>
      <c r="D29" s="79"/>
      <c r="E29" s="80"/>
      <c r="F29" s="81">
        <f>'[1]Français - 2e trim'!F25</f>
        <v>1.0087524999999999</v>
      </c>
      <c r="G29" s="82"/>
      <c r="H29" s="83"/>
      <c r="I29" s="84">
        <f>'[1]Français - 2e trim'!I25</f>
        <v>1.022</v>
      </c>
      <c r="J29" s="85"/>
      <c r="K29" s="86"/>
      <c r="L29" s="87">
        <f>'[1]Français - 2e trim'!L25</f>
        <v>1.1426887999999999</v>
      </c>
      <c r="M29" s="88"/>
      <c r="N29" s="89"/>
      <c r="O29" s="21">
        <f t="shared" ref="O29:O39" si="1">C29+F29+I29+L29</f>
        <v>4.0499463999999996</v>
      </c>
      <c r="P29" s="22"/>
      <c r="Q29" s="23"/>
    </row>
    <row r="30" spans="1:17" ht="15.75" x14ac:dyDescent="0.25">
      <c r="A30" s="419"/>
      <c r="B30" s="90" t="s">
        <v>9</v>
      </c>
      <c r="C30" s="91">
        <f>'[1]Français - 2e trim'!C26</f>
        <v>0.10066839999999999</v>
      </c>
      <c r="D30" s="92"/>
      <c r="E30" s="93"/>
      <c r="F30" s="94">
        <f>'[1]Français - 2e trim'!F26</f>
        <v>8.34868E-2</v>
      </c>
      <c r="G30" s="95"/>
      <c r="H30" s="96"/>
      <c r="I30" s="84">
        <f>'[1]Français - 2e trim'!I26</f>
        <v>8.6999999999999994E-2</v>
      </c>
      <c r="J30" s="97"/>
      <c r="K30" s="98"/>
      <c r="L30" s="87">
        <f>'[1]Français - 2e trim'!L26</f>
        <v>8.3000000000000004E-2</v>
      </c>
      <c r="M30" s="99"/>
      <c r="N30" s="100"/>
      <c r="O30" s="32">
        <f t="shared" si="1"/>
        <v>0.3541552</v>
      </c>
      <c r="P30" s="33"/>
      <c r="Q30" s="34"/>
    </row>
    <row r="31" spans="1:17" ht="15.75" x14ac:dyDescent="0.25">
      <c r="A31" s="420"/>
      <c r="B31" s="90" t="s">
        <v>10</v>
      </c>
      <c r="C31" s="91">
        <f>'[1]Français - 2e trim'!C27</f>
        <v>0.38292720000000002</v>
      </c>
      <c r="D31" s="92"/>
      <c r="E31" s="93"/>
      <c r="F31" s="94">
        <f>'[1]Français - 2e trim'!F27</f>
        <v>0.32013940000000002</v>
      </c>
      <c r="G31" s="95"/>
      <c r="H31" s="96"/>
      <c r="I31" s="84">
        <f>'[1]Français - 2e trim'!I27</f>
        <v>0.28799999999999998</v>
      </c>
      <c r="J31" s="97"/>
      <c r="K31" s="98"/>
      <c r="L31" s="87">
        <f>'[1]Français - 2e trim'!L27</f>
        <v>0.251</v>
      </c>
      <c r="M31" s="99"/>
      <c r="N31" s="100"/>
      <c r="O31" s="32">
        <f t="shared" si="1"/>
        <v>1.2420666000000002</v>
      </c>
      <c r="P31" s="33"/>
      <c r="Q31" s="34"/>
    </row>
    <row r="32" spans="1:17" ht="15.75" x14ac:dyDescent="0.25">
      <c r="A32" s="421" t="s">
        <v>11</v>
      </c>
      <c r="B32" s="90" t="s">
        <v>12</v>
      </c>
      <c r="C32" s="91">
        <f>'[1]Français - 2e trim'!C28</f>
        <v>0.3815095</v>
      </c>
      <c r="D32" s="92"/>
      <c r="E32" s="93"/>
      <c r="F32" s="94">
        <f>'[1]Français - 2e trim'!F28</f>
        <v>0.42499940000000003</v>
      </c>
      <c r="G32" s="95"/>
      <c r="H32" s="96"/>
      <c r="I32" s="84">
        <f>'[1]Français - 2e trim'!I28</f>
        <v>0.47499999999999998</v>
      </c>
      <c r="J32" s="97"/>
      <c r="K32" s="98"/>
      <c r="L32" s="87">
        <f>'[1]Français - 2e trim'!L28</f>
        <v>0.436</v>
      </c>
      <c r="M32" s="99"/>
      <c r="N32" s="100"/>
      <c r="O32" s="32">
        <f t="shared" si="1"/>
        <v>1.7175088999999999</v>
      </c>
      <c r="P32" s="33"/>
      <c r="Q32" s="34"/>
    </row>
    <row r="33" spans="1:17" ht="15.75" x14ac:dyDescent="0.25">
      <c r="A33" s="419"/>
      <c r="B33" s="90" t="s">
        <v>13</v>
      </c>
      <c r="C33" s="91">
        <f>'[1]Français - 2e trim'!C29</f>
        <v>0.28283240000000004</v>
      </c>
      <c r="D33" s="92"/>
      <c r="E33" s="93"/>
      <c r="F33" s="94">
        <f>'[1]Français - 2e trim'!F29</f>
        <v>0.26100000000000001</v>
      </c>
      <c r="G33" s="95"/>
      <c r="H33" s="96"/>
      <c r="I33" s="84">
        <f>'[1]Français - 2e trim'!I29</f>
        <v>0.249</v>
      </c>
      <c r="J33" s="97"/>
      <c r="K33" s="98"/>
      <c r="L33" s="87">
        <f>'[1]Français - 2e trim'!L29</f>
        <v>0.23499999999999999</v>
      </c>
      <c r="M33" s="99"/>
      <c r="N33" s="100"/>
      <c r="O33" s="32">
        <f t="shared" si="1"/>
        <v>1.0278324000000001</v>
      </c>
      <c r="P33" s="33"/>
      <c r="Q33" s="34"/>
    </row>
    <row r="34" spans="1:17" ht="15.75" x14ac:dyDescent="0.25">
      <c r="A34" s="422" t="s">
        <v>14</v>
      </c>
      <c r="B34" s="90" t="s">
        <v>15</v>
      </c>
      <c r="C34" s="91">
        <f>'[1]Français - 2e trim'!C30</f>
        <v>2.2914E-2</v>
      </c>
      <c r="D34" s="92"/>
      <c r="E34" s="93"/>
      <c r="F34" s="94">
        <f>'[1]Français - 2e trim'!F30</f>
        <v>2.9000000000000001E-2</v>
      </c>
      <c r="G34" s="95"/>
      <c r="H34" s="96"/>
      <c r="I34" s="84">
        <f>'[1]Français - 2e trim'!I30</f>
        <v>3.2000000000000001E-2</v>
      </c>
      <c r="J34" s="97"/>
      <c r="K34" s="98"/>
      <c r="L34" s="87">
        <f>'[1]Français - 2e trim'!L30</f>
        <v>2.7E-2</v>
      </c>
      <c r="M34" s="99"/>
      <c r="N34" s="100"/>
      <c r="O34" s="32">
        <f t="shared" si="1"/>
        <v>0.110914</v>
      </c>
      <c r="P34" s="33"/>
      <c r="Q34" s="34"/>
    </row>
    <row r="35" spans="1:17" ht="15.75" x14ac:dyDescent="0.25">
      <c r="A35" s="423"/>
      <c r="B35" s="90" t="s">
        <v>16</v>
      </c>
      <c r="C35" s="91">
        <f>'[1]Français - 2e trim'!C31</f>
        <v>4.3773699999999999E-2</v>
      </c>
      <c r="D35" s="92"/>
      <c r="E35" s="93"/>
      <c r="F35" s="94">
        <f>'[1]Français - 2e trim'!F31</f>
        <v>4.0099999999999997E-2</v>
      </c>
      <c r="G35" s="95"/>
      <c r="H35" s="96"/>
      <c r="I35" s="84">
        <f>'[1]Français - 2e trim'!I31</f>
        <v>4.1000000000000002E-2</v>
      </c>
      <c r="J35" s="97"/>
      <c r="K35" s="98"/>
      <c r="L35" s="87">
        <f>'[1]Français - 2e trim'!L31</f>
        <v>4.2000000000000003E-2</v>
      </c>
      <c r="M35" s="99"/>
      <c r="N35" s="100"/>
      <c r="O35" s="32">
        <f t="shared" si="1"/>
        <v>0.16687370000000001</v>
      </c>
      <c r="P35" s="33"/>
      <c r="Q35" s="34"/>
    </row>
    <row r="36" spans="1:17" ht="15.75" x14ac:dyDescent="0.25">
      <c r="A36" s="423"/>
      <c r="B36" s="90" t="s">
        <v>17</v>
      </c>
      <c r="C36" s="101">
        <f>'[1]Français - 2e trim'!C32</f>
        <v>0.2118506</v>
      </c>
      <c r="D36" s="92"/>
      <c r="E36" s="93"/>
      <c r="F36" s="94">
        <f>'[1]Français - 2e trim'!F32</f>
        <v>0.189</v>
      </c>
      <c r="G36" s="95"/>
      <c r="H36" s="96"/>
      <c r="I36" s="84">
        <f>'[1]Français - 2e trim'!I32</f>
        <v>0.18099999999999999</v>
      </c>
      <c r="J36" s="97"/>
      <c r="K36" s="98"/>
      <c r="L36" s="87">
        <f>'[1]Français - 2e trim'!L32</f>
        <v>0.17199999999999999</v>
      </c>
      <c r="M36" s="99"/>
      <c r="N36" s="100"/>
      <c r="O36" s="32">
        <f t="shared" si="1"/>
        <v>0.75385060000000004</v>
      </c>
      <c r="P36" s="33"/>
      <c r="Q36" s="34"/>
    </row>
    <row r="37" spans="1:17" ht="15.75" x14ac:dyDescent="0.25">
      <c r="A37" s="424"/>
      <c r="B37" s="90" t="s">
        <v>25</v>
      </c>
      <c r="C37" s="102">
        <f>'[1]Français - 2e trim'!C33</f>
        <v>0.20884339999999998</v>
      </c>
      <c r="D37" s="103">
        <f>'[1]Français - 2e trim'!D33</f>
        <v>15.575199999999999</v>
      </c>
      <c r="E37" s="104">
        <f>'[1]Français - 2e trim'!E33</f>
        <v>7.1580000000000004</v>
      </c>
      <c r="F37" s="94">
        <f>'[1]Français - 2e trim'!F33</f>
        <v>0.14699999999999999</v>
      </c>
      <c r="G37" s="105">
        <f>'[1]Français - 2e trim'!G33</f>
        <v>12.603</v>
      </c>
      <c r="H37" s="106">
        <f>'[1]Français - 2e trim'!H33</f>
        <v>6.6929999999999996</v>
      </c>
      <c r="I37" s="84">
        <f>'[1]Français - 2e trim'!I33</f>
        <v>0.155</v>
      </c>
      <c r="J37" s="107">
        <f>'[1]Français - 2e trim'!J33</f>
        <v>12.043999999999999</v>
      </c>
      <c r="K37" s="108">
        <f>'[1]Français - 2e trim'!K33</f>
        <v>6.32925</v>
      </c>
      <c r="L37" s="87">
        <f>'[1]Français - 2e trim'!L33</f>
        <v>0.19600000000000001</v>
      </c>
      <c r="M37" s="109">
        <f>'[1]Français - 2e trim'!M33</f>
        <v>13.343</v>
      </c>
      <c r="N37" s="110">
        <f>'[1]Français - 2e trim'!N33</f>
        <v>6.3690000000000007</v>
      </c>
      <c r="O37" s="42">
        <f t="shared" si="1"/>
        <v>0.7068433999999999</v>
      </c>
      <c r="P37" s="43">
        <f>D37+G37+J37+M37</f>
        <v>53.56519999999999</v>
      </c>
      <c r="Q37" s="44">
        <f>E37+H37+K37+N37</f>
        <v>26.549250000000001</v>
      </c>
    </row>
    <row r="38" spans="1:17" ht="30" x14ac:dyDescent="0.25">
      <c r="A38" s="45" t="s">
        <v>19</v>
      </c>
      <c r="B38" s="111" t="s">
        <v>20</v>
      </c>
      <c r="C38" s="78">
        <f>'[1]Français - 2e trim'!C34</f>
        <v>3.2320999999999999E-3</v>
      </c>
      <c r="D38" s="103">
        <f>'[1]Français - 2e trim'!D34</f>
        <v>0.46160000000000001</v>
      </c>
      <c r="E38" s="112"/>
      <c r="F38" s="94">
        <f>'[1]Français - 2e trim'!F34</f>
        <v>3.0000000000000001E-3</v>
      </c>
      <c r="G38" s="105">
        <f>'[1]Français - 2e trim'!G34</f>
        <v>0.46779999999999999</v>
      </c>
      <c r="H38" s="113"/>
      <c r="I38" s="84">
        <f>'[1]Français - 2e trim'!I34</f>
        <v>3.0000000000000001E-3</v>
      </c>
      <c r="J38" s="107">
        <f>'[1]Français - 2e trim'!J34</f>
        <v>0.46500000000000002</v>
      </c>
      <c r="K38" s="114"/>
      <c r="L38" s="87">
        <f>'[1]Français - 2e trim'!L34</f>
        <v>3.0000000000000001E-3</v>
      </c>
      <c r="M38" s="109">
        <f>'[1]Français - 2e trim'!M34</f>
        <v>0.47939999999999999</v>
      </c>
      <c r="N38" s="115"/>
      <c r="O38" s="42">
        <f t="shared" si="1"/>
        <v>1.2232099999999999E-2</v>
      </c>
      <c r="P38" s="43">
        <f>D38+G38+J38+M38</f>
        <v>1.8738000000000001</v>
      </c>
      <c r="Q38" s="48"/>
    </row>
    <row r="39" spans="1:17" ht="16.5" thickBot="1" x14ac:dyDescent="0.3">
      <c r="A39" s="49" t="s">
        <v>21</v>
      </c>
      <c r="B39" s="116" t="s">
        <v>22</v>
      </c>
      <c r="C39" s="117">
        <f>'[1]Français - 2e trim'!C35</f>
        <v>0</v>
      </c>
      <c r="D39" s="118"/>
      <c r="E39" s="119"/>
      <c r="F39" s="120">
        <f>'[1]Français - 2e trim'!F35</f>
        <v>0</v>
      </c>
      <c r="G39" s="121"/>
      <c r="H39" s="122"/>
      <c r="I39" s="84">
        <f>'[1]Français - 2e trim'!I35</f>
        <v>0</v>
      </c>
      <c r="J39" s="123"/>
      <c r="K39" s="124"/>
      <c r="L39" s="87">
        <f>'[1]Français - 2e trim'!L35</f>
        <v>0</v>
      </c>
      <c r="M39" s="125"/>
      <c r="N39" s="126"/>
      <c r="O39" s="32">
        <f t="shared" si="1"/>
        <v>0</v>
      </c>
      <c r="P39" s="56"/>
      <c r="Q39" s="57"/>
    </row>
    <row r="40" spans="1:17" ht="16.5" thickBot="1" x14ac:dyDescent="0.3">
      <c r="A40" s="425" t="s">
        <v>23</v>
      </c>
      <c r="B40" s="489"/>
      <c r="C40" s="58">
        <f>SUM(C29:C39)</f>
        <v>2.5150564000000002</v>
      </c>
      <c r="D40" s="59">
        <f>D37+D38</f>
        <v>16.036799999999999</v>
      </c>
      <c r="E40" s="60">
        <f>E37</f>
        <v>7.1580000000000004</v>
      </c>
      <c r="F40" s="58">
        <f>SUM(F29:F39)</f>
        <v>2.5064780999999998</v>
      </c>
      <c r="G40" s="59">
        <f>G37+G38</f>
        <v>13.0708</v>
      </c>
      <c r="H40" s="60">
        <f>H37</f>
        <v>6.6929999999999996</v>
      </c>
      <c r="I40" s="61">
        <f>SUM(I29:I39)</f>
        <v>2.5329999999999999</v>
      </c>
      <c r="J40" s="62">
        <f>J37+J38</f>
        <v>12.508999999999999</v>
      </c>
      <c r="K40" s="63">
        <f>K37</f>
        <v>6.32925</v>
      </c>
      <c r="L40" s="127">
        <f>SUM(L29:L39)</f>
        <v>2.5876888</v>
      </c>
      <c r="M40" s="128">
        <f>SUM(M37:M38)</f>
        <v>13.8224</v>
      </c>
      <c r="N40" s="129">
        <f>SUM(N29:N39)</f>
        <v>6.3690000000000007</v>
      </c>
      <c r="O40" s="64">
        <f>SUM(O29:O39)</f>
        <v>10.142223299999999</v>
      </c>
      <c r="P40" s="62">
        <f>P37+P38</f>
        <v>55.438999999999993</v>
      </c>
      <c r="Q40" s="130">
        <f>SUM(Q37)</f>
        <v>26.549250000000001</v>
      </c>
    </row>
    <row r="41" spans="1:17" ht="15.75" x14ac:dyDescent="0.25">
      <c r="A41" s="131"/>
      <c r="B41" s="131"/>
      <c r="C41" s="132"/>
      <c r="D41" s="132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</row>
    <row r="42" spans="1:17" ht="15.75" x14ac:dyDescent="0.25">
      <c r="A42" s="133"/>
      <c r="B42" s="131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492" t="s">
        <v>26</v>
      </c>
      <c r="O42" s="492"/>
      <c r="P42" s="492"/>
      <c r="Q42" s="492"/>
    </row>
    <row r="43" spans="1:17" ht="15.75" x14ac:dyDescent="0.25">
      <c r="A43" s="134"/>
      <c r="B43" s="135"/>
      <c r="C43" s="136"/>
      <c r="D43" s="136"/>
      <c r="E43" s="136"/>
      <c r="F43" s="136"/>
      <c r="G43" s="136"/>
      <c r="H43" s="71"/>
      <c r="I43" s="71"/>
      <c r="J43" s="71"/>
      <c r="K43" s="71"/>
      <c r="L43" s="71"/>
      <c r="M43" s="71"/>
      <c r="N43" s="71"/>
      <c r="O43" s="71"/>
      <c r="P43" s="71"/>
      <c r="Q43" s="71"/>
    </row>
    <row r="44" spans="1:17" ht="26.25" x14ac:dyDescent="0.25">
      <c r="A44" s="428" t="s">
        <v>27</v>
      </c>
      <c r="B44" s="428"/>
      <c r="C44" s="428"/>
      <c r="D44" s="428"/>
      <c r="E44" s="428"/>
      <c r="F44" s="428"/>
      <c r="G44" s="428"/>
      <c r="H44" s="428"/>
      <c r="I44" s="428"/>
      <c r="J44" s="428"/>
      <c r="K44" s="428"/>
      <c r="L44" s="428"/>
      <c r="M44" s="428"/>
      <c r="N44" s="428"/>
      <c r="O44" s="428"/>
      <c r="P44" s="428"/>
      <c r="Q44" s="428"/>
    </row>
    <row r="45" spans="1:17" ht="20.25" x14ac:dyDescent="0.3">
      <c r="A45" s="407" t="s">
        <v>28</v>
      </c>
      <c r="B45" s="407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</row>
    <row r="46" spans="1:17" ht="16.5" thickBot="1" x14ac:dyDescent="0.3">
      <c r="A46" s="137"/>
      <c r="B46" s="73"/>
      <c r="C46" s="73"/>
      <c r="D46" s="73"/>
      <c r="E46" s="73"/>
      <c r="F46" s="74"/>
      <c r="G46" s="74"/>
      <c r="H46" s="74"/>
      <c r="I46" s="74"/>
      <c r="J46" s="74"/>
      <c r="K46" s="74"/>
      <c r="L46" s="74"/>
      <c r="M46" s="74"/>
      <c r="N46" s="74"/>
      <c r="O46" s="138"/>
      <c r="P46" s="74"/>
      <c r="Q46" s="74"/>
    </row>
    <row r="47" spans="1:17" ht="48" thickBot="1" x14ac:dyDescent="0.3">
      <c r="A47" s="74"/>
      <c r="B47" s="74"/>
      <c r="C47" s="74"/>
      <c r="D47" s="74"/>
      <c r="E47" s="429" t="s">
        <v>29</v>
      </c>
      <c r="F47" s="430"/>
      <c r="G47" s="139" t="s">
        <v>79</v>
      </c>
      <c r="H47" s="139" t="s">
        <v>80</v>
      </c>
      <c r="I47" s="139" t="s">
        <v>81</v>
      </c>
      <c r="J47" s="139" t="s">
        <v>82</v>
      </c>
      <c r="K47" s="140" t="s">
        <v>83</v>
      </c>
      <c r="L47" s="74"/>
      <c r="M47" s="74"/>
      <c r="N47" s="74"/>
      <c r="O47" s="141"/>
      <c r="P47" s="141"/>
      <c r="Q47" s="73"/>
    </row>
    <row r="48" spans="1:17" ht="15.75" x14ac:dyDescent="0.25">
      <c r="A48" s="74"/>
      <c r="B48" s="74"/>
      <c r="C48" s="74"/>
      <c r="D48" s="74"/>
      <c r="E48" s="431" t="s">
        <v>30</v>
      </c>
      <c r="F48" s="432"/>
      <c r="G48" s="142">
        <f>'[1]Français - 2e trim'!G44</f>
        <v>3.876414</v>
      </c>
      <c r="H48" s="142">
        <f>'[1]Français - 2e trim'!H44</f>
        <v>77.687899999999999</v>
      </c>
      <c r="I48" s="142">
        <f>'[1]Français - 2e trim'!I44</f>
        <v>301.15046319060002</v>
      </c>
      <c r="J48" s="142">
        <f>'[1]Français - 2e trim'!J44</f>
        <v>611.63300000000004</v>
      </c>
      <c r="K48" s="143">
        <f>'[1]Français - 2e trim'!K44</f>
        <v>184.19356125265628</v>
      </c>
      <c r="L48" s="74"/>
      <c r="M48" s="74"/>
      <c r="N48" s="74"/>
      <c r="O48" s="144"/>
      <c r="P48" s="144"/>
      <c r="Q48" s="73"/>
    </row>
    <row r="49" spans="1:17" ht="15.75" x14ac:dyDescent="0.25">
      <c r="A49" s="74"/>
      <c r="B49" s="74"/>
      <c r="C49" s="74"/>
      <c r="D49" s="74"/>
      <c r="E49" s="433" t="s">
        <v>84</v>
      </c>
      <c r="F49" s="434"/>
      <c r="G49" s="145">
        <f>'[1]Français - 2e trim'!G45</f>
        <v>3.1952279999999997</v>
      </c>
      <c r="H49" s="145">
        <f>'[1]Français - 2e trim'!H45</f>
        <v>72.320700000000002</v>
      </c>
      <c r="I49" s="145">
        <f>'[1]Français - 2e trim'!I45</f>
        <v>231.08112561959999</v>
      </c>
      <c r="J49" s="145">
        <f>'[1]Français - 2e trim'!J45</f>
        <v>604.85599999999999</v>
      </c>
      <c r="K49" s="146">
        <f>'[1]Français - 2e trim'!K45</f>
        <v>139.77080531776878</v>
      </c>
      <c r="L49" s="74"/>
      <c r="M49" s="74"/>
      <c r="N49" s="74"/>
      <c r="O49" s="144"/>
      <c r="P49" s="144"/>
      <c r="Q49" s="73"/>
    </row>
    <row r="50" spans="1:17" ht="15.75" x14ac:dyDescent="0.25">
      <c r="A50" s="74"/>
      <c r="B50" s="74"/>
      <c r="C50" s="74"/>
      <c r="D50" s="74"/>
      <c r="E50" s="433" t="s">
        <v>4</v>
      </c>
      <c r="F50" s="434"/>
      <c r="G50" s="147">
        <f>'[1]Français - 2e trim'!G46</f>
        <v>0</v>
      </c>
      <c r="H50" s="147">
        <f>'[1]Français - 2e trim'!H46</f>
        <v>0</v>
      </c>
      <c r="I50" s="147">
        <f>'[1]Français - 2e trim'!I46</f>
        <v>0</v>
      </c>
      <c r="J50" s="147">
        <f>'[1]Français - 2e trim'!J46</f>
        <v>0</v>
      </c>
      <c r="K50" s="148">
        <f>'[1]Français - 2e trim'!K46</f>
        <v>0</v>
      </c>
      <c r="L50" s="74"/>
      <c r="M50" s="74"/>
      <c r="N50" s="74"/>
      <c r="O50" s="149"/>
      <c r="P50" s="149"/>
      <c r="Q50" s="73"/>
    </row>
    <row r="51" spans="1:17" ht="16.5" thickBot="1" x14ac:dyDescent="0.3">
      <c r="A51" s="74"/>
      <c r="B51" s="74"/>
      <c r="C51" s="74"/>
      <c r="D51" s="74"/>
      <c r="E51" s="435" t="s">
        <v>85</v>
      </c>
      <c r="F51" s="436"/>
      <c r="G51" s="150">
        <f>'[1]Français - 2e trim'!G47</f>
        <v>0</v>
      </c>
      <c r="H51" s="150">
        <f>'[1]Français - 2e trim'!H47</f>
        <v>0</v>
      </c>
      <c r="I51" s="150">
        <f>'[1]Français - 2e trim'!I47</f>
        <v>0</v>
      </c>
      <c r="J51" s="150">
        <f>'[1]Français - 2e trim'!J47</f>
        <v>0</v>
      </c>
      <c r="K51" s="151">
        <f>'[1]Français - 2e trim'!K47</f>
        <v>0</v>
      </c>
      <c r="L51" s="74"/>
      <c r="M51" s="74"/>
      <c r="N51" s="74"/>
      <c r="O51" s="152"/>
      <c r="P51" s="152"/>
      <c r="Q51" s="73"/>
    </row>
    <row r="52" spans="1:17" ht="16.5" thickBot="1" x14ac:dyDescent="0.3">
      <c r="A52" s="74"/>
      <c r="B52" s="74"/>
      <c r="C52" s="74"/>
      <c r="D52" s="74"/>
      <c r="E52" s="425" t="s">
        <v>23</v>
      </c>
      <c r="F52" s="437"/>
      <c r="G52" s="153">
        <f>SUM(G48:G51)</f>
        <v>7.0716419999999998</v>
      </c>
      <c r="H52" s="154">
        <v>0</v>
      </c>
      <c r="I52" s="153">
        <f>SUM(I48:I51)</f>
        <v>532.23158881020004</v>
      </c>
      <c r="J52" s="154">
        <v>0</v>
      </c>
      <c r="K52" s="155">
        <f>SUM(K48:K51)</f>
        <v>323.96436657042506</v>
      </c>
      <c r="L52" s="74"/>
      <c r="M52" s="74"/>
      <c r="N52" s="74"/>
      <c r="O52" s="156"/>
      <c r="P52" s="156"/>
      <c r="Q52" s="73"/>
    </row>
    <row r="53" spans="1:17" ht="15.75" x14ac:dyDescent="0.25">
      <c r="A53" s="67"/>
      <c r="B53" s="157"/>
      <c r="C53" s="157"/>
      <c r="D53" s="157"/>
      <c r="E53" s="157"/>
      <c r="F53" s="157"/>
      <c r="G53" s="74"/>
      <c r="H53" s="156"/>
      <c r="I53" s="74"/>
      <c r="J53" s="74"/>
      <c r="K53" s="156"/>
      <c r="L53" s="74"/>
      <c r="M53" s="74"/>
      <c r="N53" s="74"/>
      <c r="O53" s="156"/>
      <c r="P53" s="156"/>
      <c r="Q53" s="73"/>
    </row>
    <row r="54" spans="1:17" ht="20.25" x14ac:dyDescent="0.25">
      <c r="A54" s="455" t="s">
        <v>32</v>
      </c>
      <c r="B54" s="455"/>
      <c r="C54" s="455"/>
      <c r="D54" s="455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</row>
    <row r="55" spans="1:17" ht="20.25" thickBot="1" x14ac:dyDescent="0.35">
      <c r="A55" s="438" t="s">
        <v>33</v>
      </c>
      <c r="B55" s="438"/>
      <c r="C55" s="438"/>
      <c r="D55" s="438"/>
      <c r="E55" s="438"/>
      <c r="F55" s="438"/>
      <c r="G55" s="74"/>
      <c r="H55" s="74"/>
      <c r="I55" s="438" t="s">
        <v>34</v>
      </c>
      <c r="J55" s="438"/>
      <c r="K55" s="438"/>
      <c r="L55" s="438"/>
      <c r="M55" s="438"/>
      <c r="N55" s="438"/>
      <c r="O55" s="438"/>
      <c r="P55" s="74"/>
      <c r="Q55" s="74"/>
    </row>
    <row r="56" spans="1:17" ht="35.25" thickBot="1" x14ac:dyDescent="0.3">
      <c r="A56" s="158" t="s">
        <v>29</v>
      </c>
      <c r="B56" s="139" t="s">
        <v>86</v>
      </c>
      <c r="C56" s="139" t="s">
        <v>87</v>
      </c>
      <c r="D56" s="139" t="s">
        <v>88</v>
      </c>
      <c r="E56" s="139" t="s">
        <v>89</v>
      </c>
      <c r="F56" s="159" t="s">
        <v>90</v>
      </c>
      <c r="G56" s="73"/>
      <c r="H56" s="141"/>
      <c r="I56" s="429" t="s">
        <v>29</v>
      </c>
      <c r="J56" s="430"/>
      <c r="K56" s="139" t="s">
        <v>91</v>
      </c>
      <c r="L56" s="139" t="s">
        <v>87</v>
      </c>
      <c r="M56" s="139" t="s">
        <v>88</v>
      </c>
      <c r="N56" s="139" t="s">
        <v>89</v>
      </c>
      <c r="O56" s="159" t="s">
        <v>90</v>
      </c>
      <c r="P56" s="141"/>
    </row>
    <row r="57" spans="1:17" ht="15.75" x14ac:dyDescent="0.25">
      <c r="A57" s="161" t="s">
        <v>35</v>
      </c>
      <c r="B57" s="162">
        <f>'[1]Français - 2e trim'!B53</f>
        <v>0.91151400000000005</v>
      </c>
      <c r="C57" s="162">
        <f>'[1]Français - 2e trim'!C53</f>
        <v>1532.7750000000001</v>
      </c>
      <c r="D57" s="162">
        <f>'[1]Français - 2e trim'!D53</f>
        <v>1.39714587135</v>
      </c>
      <c r="E57" s="162">
        <f>'[1]Français - 2e trim'!E53</f>
        <v>611.63300000000004</v>
      </c>
      <c r="F57" s="163">
        <f>'[1]Français - 2e trim'!F53</f>
        <v>2.2842879166918726</v>
      </c>
      <c r="G57" s="73"/>
      <c r="H57" s="144"/>
      <c r="I57" s="495" t="s">
        <v>30</v>
      </c>
      <c r="J57" s="496"/>
      <c r="K57" s="162">
        <f>'[1]Français - 2e trim'!K53</f>
        <v>3.3524500000000002</v>
      </c>
      <c r="L57" s="162">
        <f>'[1]Français - 2e trim'!L53</f>
        <v>1676.7570000000001</v>
      </c>
      <c r="M57" s="162">
        <f>'[1]Français - 2e trim'!M53</f>
        <v>5.6212440046500003</v>
      </c>
      <c r="N57" s="162">
        <f>'[1]Français - 2e trim'!N53</f>
        <v>611.63300000000004</v>
      </c>
      <c r="O57" s="163">
        <f>'[1]Français - 2e trim'!O53</f>
        <v>9.1905505501665221</v>
      </c>
      <c r="P57" s="144"/>
    </row>
    <row r="58" spans="1:17" ht="18.75" x14ac:dyDescent="0.25">
      <c r="A58" s="164" t="s">
        <v>92</v>
      </c>
      <c r="B58" s="145">
        <f>'[1]Français - 2e trim'!B54</f>
        <v>0.56453500000000001</v>
      </c>
      <c r="C58" s="145">
        <f>'[1]Français - 2e trim'!C54</f>
        <v>1532.7750000000001</v>
      </c>
      <c r="D58" s="145">
        <f>'[1]Français - 2e trim'!D54</f>
        <v>0.86530513462500003</v>
      </c>
      <c r="E58" s="145">
        <f>'[1]Français - 2e trim'!E54</f>
        <v>604.85599999999999</v>
      </c>
      <c r="F58" s="146">
        <f>'[1]Français - 2e trim'!F54</f>
        <v>1.4305969265825254</v>
      </c>
      <c r="G58" s="73"/>
      <c r="H58" s="149"/>
      <c r="I58" s="497" t="s">
        <v>84</v>
      </c>
      <c r="J58" s="498"/>
      <c r="K58" s="145">
        <f>'[1]Français - 2e trim'!K54</f>
        <v>2.109057</v>
      </c>
      <c r="L58" s="145">
        <f>'[1]Français - 2e trim'!L54</f>
        <v>1676.7570000000001</v>
      </c>
      <c r="M58" s="145">
        <f>'[1]Français - 2e trim'!M54</f>
        <v>3.5363760881490003</v>
      </c>
      <c r="N58" s="145">
        <f>'[1]Français - 2e trim'!N54</f>
        <v>604.85599999999999</v>
      </c>
      <c r="O58" s="146">
        <f>'[1]Français - 2e trim'!O54</f>
        <v>5.8466413297528668</v>
      </c>
      <c r="P58" s="149"/>
    </row>
    <row r="59" spans="1:17" ht="15.75" x14ac:dyDescent="0.25">
      <c r="A59" s="164" t="s">
        <v>36</v>
      </c>
      <c r="B59" s="165">
        <f>'[1]Français - 2e trim'!B55</f>
        <v>0</v>
      </c>
      <c r="C59" s="165">
        <f>'[1]Français - 2e trim'!C55</f>
        <v>1616.934</v>
      </c>
      <c r="D59" s="165">
        <f>'[1]Français - 2e trim'!D55</f>
        <v>0</v>
      </c>
      <c r="E59" s="165">
        <f>'[1]Français - 2e trim'!E55</f>
        <v>590.86900000000003</v>
      </c>
      <c r="F59" s="166">
        <f>'[1]Français - 2e trim'!F55</f>
        <v>0</v>
      </c>
      <c r="G59" s="73"/>
      <c r="H59" s="149"/>
      <c r="I59" s="497" t="s">
        <v>4</v>
      </c>
      <c r="J59" s="498"/>
      <c r="K59" s="165">
        <f>'[1]Français - 2e trim'!K55</f>
        <v>0</v>
      </c>
      <c r="L59" s="165">
        <f>'[1]Français - 2e trim'!L55</f>
        <v>1768.9854439999999</v>
      </c>
      <c r="M59" s="165">
        <f>'[1]Français - 2e trim'!M55</f>
        <v>0</v>
      </c>
      <c r="N59" s="165">
        <f>'[1]Français - 2e trim'!N55</f>
        <v>590.86900000000003</v>
      </c>
      <c r="O59" s="166">
        <f>'[1]Français - 2e trim'!O55</f>
        <v>0</v>
      </c>
      <c r="P59" s="149"/>
    </row>
    <row r="60" spans="1:17" ht="19.5" thickBot="1" x14ac:dyDescent="0.3">
      <c r="A60" s="167" t="s">
        <v>93</v>
      </c>
      <c r="B60" s="168">
        <f>'[1]Français - 2e trim'!B56</f>
        <v>0</v>
      </c>
      <c r="C60" s="168">
        <f>'[1]Français - 2e trim'!C56</f>
        <v>1616.934</v>
      </c>
      <c r="D60" s="168">
        <f>'[1]Français - 2e trim'!D56</f>
        <v>0</v>
      </c>
      <c r="E60" s="168">
        <f>'[1]Français - 2e trim'!E56</f>
        <v>590</v>
      </c>
      <c r="F60" s="169">
        <f>'[1]Français - 2e trim'!F56</f>
        <v>0</v>
      </c>
      <c r="G60" s="73"/>
      <c r="H60" s="152"/>
      <c r="I60" s="499" t="s">
        <v>85</v>
      </c>
      <c r="J60" s="500"/>
      <c r="K60" s="168">
        <f>'[1]Français - 2e trim'!K56</f>
        <v>0</v>
      </c>
      <c r="L60" s="168">
        <f>'[1]Français - 2e trim'!L56</f>
        <v>1768.9849999999999</v>
      </c>
      <c r="M60" s="168">
        <f>'[1]Français - 2e trim'!M56</f>
        <v>0</v>
      </c>
      <c r="N60" s="168">
        <f>'[1]Français - 2e trim'!N56</f>
        <v>590</v>
      </c>
      <c r="O60" s="169">
        <f>'[1]Français - 2e trim'!O56</f>
        <v>0</v>
      </c>
      <c r="P60" s="152"/>
    </row>
    <row r="61" spans="1:17" ht="16.5" thickBot="1" x14ac:dyDescent="0.3">
      <c r="A61" s="170" t="s">
        <v>23</v>
      </c>
      <c r="B61" s="153">
        <f>SUM(B57:B60)</f>
        <v>1.4760490000000002</v>
      </c>
      <c r="C61" s="154">
        <v>0</v>
      </c>
      <c r="D61" s="153">
        <f>SUM(D57:D60)</f>
        <v>2.262451005975</v>
      </c>
      <c r="E61" s="154">
        <v>0</v>
      </c>
      <c r="F61" s="155">
        <f>SUM(F57:F60)</f>
        <v>3.7148848432743979</v>
      </c>
      <c r="G61" s="73"/>
      <c r="H61" s="144"/>
      <c r="I61" s="429" t="s">
        <v>23</v>
      </c>
      <c r="J61" s="430"/>
      <c r="K61" s="153">
        <f>SUM(K57:K60)</f>
        <v>5.4615070000000001</v>
      </c>
      <c r="L61" s="154">
        <v>0</v>
      </c>
      <c r="M61" s="153">
        <f>SUM(M57:M60)</f>
        <v>9.1576200927990001</v>
      </c>
      <c r="N61" s="154">
        <v>0</v>
      </c>
      <c r="O61" s="155">
        <f>SUM(O57:O60)</f>
        <v>15.037191879919389</v>
      </c>
      <c r="P61" s="144"/>
    </row>
    <row r="62" spans="1:17" ht="20.25" thickBot="1" x14ac:dyDescent="0.35">
      <c r="A62" s="171"/>
      <c r="B62" s="171"/>
      <c r="C62" s="171"/>
      <c r="D62" s="171"/>
      <c r="E62" s="438" t="s">
        <v>38</v>
      </c>
      <c r="F62" s="438"/>
      <c r="G62" s="438"/>
      <c r="H62" s="438"/>
      <c r="I62" s="438"/>
      <c r="J62" s="438"/>
      <c r="K62" s="438"/>
      <c r="L62" s="157"/>
      <c r="M62" s="157"/>
      <c r="N62" s="157"/>
      <c r="O62" s="144"/>
      <c r="P62" s="144"/>
    </row>
    <row r="63" spans="1:17" ht="35.25" thickBot="1" x14ac:dyDescent="0.3">
      <c r="A63" s="74"/>
      <c r="B63" s="74"/>
      <c r="C63" s="74"/>
      <c r="D63" s="74"/>
      <c r="E63" s="493" t="s">
        <v>29</v>
      </c>
      <c r="F63" s="494"/>
      <c r="G63" s="139" t="s">
        <v>91</v>
      </c>
      <c r="H63" s="139" t="s">
        <v>94</v>
      </c>
      <c r="I63" s="139" t="s">
        <v>88</v>
      </c>
      <c r="J63" s="139" t="s">
        <v>89</v>
      </c>
      <c r="K63" s="159" t="s">
        <v>90</v>
      </c>
      <c r="L63" s="144"/>
      <c r="N63" s="144"/>
      <c r="P63" s="144"/>
    </row>
    <row r="64" spans="1:17" ht="15.75" x14ac:dyDescent="0.25">
      <c r="A64" s="74"/>
      <c r="B64" s="74"/>
      <c r="C64" s="74"/>
      <c r="D64" s="74"/>
      <c r="E64" s="433" t="s">
        <v>30</v>
      </c>
      <c r="F64" s="434"/>
      <c r="G64" s="172">
        <f>'[1]Français - 2e trim'!G61</f>
        <v>5.0629774999999997</v>
      </c>
      <c r="H64" s="172">
        <f>'[1]Français - 2e trim'!H61</f>
        <v>11.2188</v>
      </c>
      <c r="I64" s="172">
        <f>'[1]Français - 2e trim'!I61</f>
        <v>34.741079774688444</v>
      </c>
      <c r="J64" s="172">
        <f>'[1]Français - 2e trim'!J61</f>
        <v>611.63300000000004</v>
      </c>
      <c r="K64" s="173">
        <f>'[1]Français - 2e trim'!K61</f>
        <v>56.800531976999999</v>
      </c>
      <c r="L64" s="144"/>
      <c r="N64" s="144"/>
      <c r="P64" s="144"/>
    </row>
    <row r="65" spans="1:17" ht="15.75" x14ac:dyDescent="0.25">
      <c r="A65" s="74"/>
      <c r="B65" s="74"/>
      <c r="C65" s="74"/>
      <c r="D65" s="74"/>
      <c r="E65" s="433" t="s">
        <v>84</v>
      </c>
      <c r="F65" s="434"/>
      <c r="G65" s="145">
        <f>'[1]Français - 2e trim'!G62</f>
        <v>4.7507580000000003</v>
      </c>
      <c r="H65" s="145">
        <f>'[1]Français - 2e trim'!H62</f>
        <v>9.1841799999999996</v>
      </c>
      <c r="I65" s="145">
        <f>'[1]Français - 2e trim'!I62</f>
        <v>26.390966066514583</v>
      </c>
      <c r="J65" s="145">
        <f>'[1]Français - 2e trim'!J62</f>
        <v>604.85599999999999</v>
      </c>
      <c r="K65" s="146">
        <f>'[1]Français - 2e trim'!K62</f>
        <v>43.631816608439998</v>
      </c>
      <c r="L65" s="144"/>
      <c r="N65" s="144"/>
      <c r="P65" s="144"/>
    </row>
    <row r="66" spans="1:17" ht="15.75" x14ac:dyDescent="0.25">
      <c r="A66" s="74"/>
      <c r="B66" s="74"/>
      <c r="C66" s="74"/>
      <c r="D66" s="74"/>
      <c r="E66" s="433" t="s">
        <v>4</v>
      </c>
      <c r="F66" s="434"/>
      <c r="G66" s="165">
        <f>'[1]Français - 2e trim'!G63</f>
        <v>0</v>
      </c>
      <c r="H66" s="165">
        <f>'[1]Français - 2e trim'!H63</f>
        <v>8.6943000000000001</v>
      </c>
      <c r="I66" s="165">
        <f>'[1]Français - 2e trim'!I63</f>
        <v>0</v>
      </c>
      <c r="J66" s="165">
        <f>'[1]Français - 2e trim'!J63</f>
        <v>590.86900000000003</v>
      </c>
      <c r="K66" s="166">
        <f>'[1]Français - 2e trim'!K63</f>
        <v>0</v>
      </c>
      <c r="L66" s="144"/>
      <c r="N66" s="144"/>
      <c r="P66" s="144"/>
    </row>
    <row r="67" spans="1:17" ht="16.5" thickBot="1" x14ac:dyDescent="0.3">
      <c r="A67" s="74"/>
      <c r="B67" s="74"/>
      <c r="C67" s="74"/>
      <c r="D67" s="74"/>
      <c r="E67" s="435" t="s">
        <v>85</v>
      </c>
      <c r="F67" s="436"/>
      <c r="G67" s="168">
        <f>'[1]Français - 2e trim'!G64</f>
        <v>0</v>
      </c>
      <c r="H67" s="168">
        <f>'[1]Français - 2e trim'!H64</f>
        <v>9.6542999999999992</v>
      </c>
      <c r="I67" s="168">
        <f>'[1]Français - 2e trim'!I64</f>
        <v>0</v>
      </c>
      <c r="J67" s="168">
        <f>'[1]Français - 2e trim'!J64</f>
        <v>590</v>
      </c>
      <c r="K67" s="169">
        <f>'[1]Français - 2e trim'!K64</f>
        <v>0</v>
      </c>
      <c r="L67" s="144"/>
      <c r="M67" s="174" t="s">
        <v>39</v>
      </c>
      <c r="N67" s="144"/>
      <c r="P67" s="144"/>
    </row>
    <row r="68" spans="1:17" ht="16.5" thickBot="1" x14ac:dyDescent="0.3">
      <c r="A68" s="74"/>
      <c r="B68" s="74"/>
      <c r="C68" s="74"/>
      <c r="D68" s="74"/>
      <c r="E68" s="425" t="s">
        <v>23</v>
      </c>
      <c r="F68" s="437"/>
      <c r="G68" s="153">
        <f>SUM(G64:G67)</f>
        <v>9.8137354999999999</v>
      </c>
      <c r="H68" s="154">
        <v>0</v>
      </c>
      <c r="I68" s="153">
        <f>SUM(I64:I67)</f>
        <v>61.132045841203023</v>
      </c>
      <c r="J68" s="154">
        <v>0</v>
      </c>
      <c r="K68" s="175">
        <f>SUM(K64:K67)</f>
        <v>100.43234858544</v>
      </c>
      <c r="L68" s="144"/>
      <c r="N68" s="144"/>
      <c r="P68" s="144"/>
    </row>
    <row r="69" spans="1:17" ht="15.75" x14ac:dyDescent="0.25">
      <c r="A69" s="74"/>
      <c r="B69" s="74"/>
      <c r="C69" s="74"/>
      <c r="D69" s="74"/>
      <c r="E69" s="176"/>
      <c r="F69" s="176"/>
      <c r="G69" s="177"/>
      <c r="H69" s="177"/>
      <c r="I69" s="177"/>
      <c r="J69" s="177"/>
      <c r="K69" s="177"/>
      <c r="L69" s="157"/>
      <c r="M69" s="157"/>
      <c r="N69" s="157"/>
      <c r="O69" s="144"/>
      <c r="P69" s="144"/>
    </row>
    <row r="70" spans="1:17" ht="20.25" x14ac:dyDescent="0.25">
      <c r="A70" s="455" t="s">
        <v>40</v>
      </c>
      <c r="B70" s="455"/>
      <c r="C70" s="455"/>
      <c r="D70" s="455"/>
      <c r="E70" s="455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</row>
    <row r="71" spans="1:17" ht="20.25" thickBot="1" x14ac:dyDescent="0.35">
      <c r="A71" s="438" t="s">
        <v>41</v>
      </c>
      <c r="B71" s="438"/>
      <c r="C71" s="438"/>
      <c r="D71" s="438"/>
      <c r="E71" s="438"/>
      <c r="F71" s="438"/>
      <c r="G71" s="171"/>
      <c r="H71" s="74"/>
      <c r="I71" s="438" t="s">
        <v>42</v>
      </c>
      <c r="J71" s="438"/>
      <c r="K71" s="438"/>
      <c r="L71" s="438"/>
      <c r="M71" s="438"/>
      <c r="N71" s="438"/>
      <c r="O71" s="438"/>
      <c r="P71" s="144"/>
    </row>
    <row r="72" spans="1:17" ht="35.25" thickBot="1" x14ac:dyDescent="0.3">
      <c r="A72" s="178" t="s">
        <v>29</v>
      </c>
      <c r="B72" s="139" t="s">
        <v>95</v>
      </c>
      <c r="C72" s="139" t="s">
        <v>96</v>
      </c>
      <c r="D72" s="139" t="s">
        <v>88</v>
      </c>
      <c r="E72" s="139" t="s">
        <v>89</v>
      </c>
      <c r="F72" s="159" t="s">
        <v>90</v>
      </c>
      <c r="G72" s="179"/>
      <c r="H72" s="74"/>
      <c r="I72" s="493" t="s">
        <v>29</v>
      </c>
      <c r="J72" s="494"/>
      <c r="K72" s="139" t="s">
        <v>95</v>
      </c>
      <c r="L72" s="139" t="s">
        <v>96</v>
      </c>
      <c r="M72" s="139" t="s">
        <v>88</v>
      </c>
      <c r="N72" s="139" t="s">
        <v>89</v>
      </c>
      <c r="O72" s="159" t="s">
        <v>90</v>
      </c>
      <c r="P72" s="144"/>
    </row>
    <row r="73" spans="1:17" ht="19.5" x14ac:dyDescent="0.25">
      <c r="A73" s="164" t="s">
        <v>35</v>
      </c>
      <c r="B73" s="145">
        <f>'[1]Français - 2e trim'!B70</f>
        <v>2.761835</v>
      </c>
      <c r="C73" s="145">
        <f>'[1]Français - 2e trim'!C70</f>
        <v>281780.71000000002</v>
      </c>
      <c r="D73" s="145">
        <f>'[1]Français - 2e trim'!D70</f>
        <v>0.77823182720285</v>
      </c>
      <c r="E73" s="145">
        <f>'[1]Français - 2e trim'!E70</f>
        <v>611.63300000000004</v>
      </c>
      <c r="F73" s="146">
        <f>'[1]Français - 2e trim'!F70</f>
        <v>1.2723836470609824</v>
      </c>
      <c r="G73" s="179"/>
      <c r="H73" s="74"/>
      <c r="I73" s="433" t="s">
        <v>30</v>
      </c>
      <c r="J73" s="434"/>
      <c r="K73" s="172">
        <f>'[1]Français - 2e trim'!K70</f>
        <v>9.2319999999999993</v>
      </c>
      <c r="L73" s="172">
        <f>'[1]Français - 2e trim'!L70</f>
        <v>383371.85</v>
      </c>
      <c r="M73" s="172">
        <f>'[1]Français - 2e trim'!M70</f>
        <v>3.5392889191999992</v>
      </c>
      <c r="N73" s="172">
        <f>'[1]Français - 2e trim'!N70</f>
        <v>611.63300000000004</v>
      </c>
      <c r="O73" s="173">
        <f>'[1]Français - 2e trim'!O70</f>
        <v>5.7866219108517667</v>
      </c>
      <c r="P73" s="144"/>
    </row>
    <row r="74" spans="1:17" ht="19.5" x14ac:dyDescent="0.25">
      <c r="A74" s="164" t="s">
        <v>92</v>
      </c>
      <c r="B74" s="145">
        <f>'[1]Français - 2e trim'!B71</f>
        <v>2.582541</v>
      </c>
      <c r="C74" s="145">
        <f>'[1]Français - 2e trim'!C71</f>
        <v>281780.71000000002</v>
      </c>
      <c r="D74" s="145">
        <f>'[1]Français - 2e trim'!D71</f>
        <v>0.72771023658411005</v>
      </c>
      <c r="E74" s="145">
        <f>'[1]Français - 2e trim'!E71</f>
        <v>604.85599999999999</v>
      </c>
      <c r="F74" s="146">
        <f>'[1]Français - 2e trim'!F71</f>
        <v>1.2031131981564371</v>
      </c>
      <c r="G74" s="179"/>
      <c r="H74" s="74"/>
      <c r="I74" s="433" t="s">
        <v>84</v>
      </c>
      <c r="J74" s="434"/>
      <c r="K74" s="145">
        <f>'[1]Français - 2e trim'!K71</f>
        <v>9.0291899999999998</v>
      </c>
      <c r="L74" s="145">
        <f>'[1]Français - 2e trim'!L71</f>
        <v>383371.85</v>
      </c>
      <c r="M74" s="145">
        <f>'[1]Français - 2e trim'!M71</f>
        <v>3.4615372743014996</v>
      </c>
      <c r="N74" s="145">
        <f>'[1]Français - 2e trim'!N71</f>
        <v>604.85599999999999</v>
      </c>
      <c r="O74" s="146">
        <f>'[1]Français - 2e trim'!O71</f>
        <v>5.7229113612190332</v>
      </c>
      <c r="P74" s="144"/>
    </row>
    <row r="75" spans="1:17" ht="19.5" x14ac:dyDescent="0.25">
      <c r="A75" s="164" t="s">
        <v>36</v>
      </c>
      <c r="B75" s="165">
        <f>'[1]Français - 2e trim'!B72</f>
        <v>0</v>
      </c>
      <c r="C75" s="165">
        <f>'[1]Français - 2e trim'!C72</f>
        <v>281780.71000000002</v>
      </c>
      <c r="D75" s="165">
        <f>'[1]Français - 2e trim'!D72</f>
        <v>0</v>
      </c>
      <c r="E75" s="165">
        <f>'[1]Français - 2e trim'!E72</f>
        <v>590.86900000000003</v>
      </c>
      <c r="F75" s="166">
        <f>'[1]Français - 2e trim'!F72</f>
        <v>0</v>
      </c>
      <c r="G75" s="179"/>
      <c r="H75" s="74"/>
      <c r="I75" s="433" t="s">
        <v>4</v>
      </c>
      <c r="J75" s="434"/>
      <c r="K75" s="165">
        <f>'[1]Français - 2e trim'!K72</f>
        <v>0</v>
      </c>
      <c r="L75" s="165">
        <f>'[1]Français - 2e trim'!L72</f>
        <v>383371.85</v>
      </c>
      <c r="M75" s="165">
        <f>'[1]Français - 2e trim'!M72</f>
        <v>0</v>
      </c>
      <c r="N75" s="165">
        <f>'[1]Français - 2e trim'!N72</f>
        <v>590.86900000000003</v>
      </c>
      <c r="O75" s="166">
        <f>'[1]Français - 2e trim'!O72</f>
        <v>0</v>
      </c>
      <c r="P75" s="144"/>
    </row>
    <row r="76" spans="1:17" ht="20.25" thickBot="1" x14ac:dyDescent="0.3">
      <c r="A76" s="167" t="s">
        <v>93</v>
      </c>
      <c r="B76" s="168">
        <f>'[1]Français - 2e trim'!B73</f>
        <v>0</v>
      </c>
      <c r="C76" s="168">
        <f>'[1]Français - 2e trim'!C73</f>
        <v>281780.71000000002</v>
      </c>
      <c r="D76" s="168">
        <f>'[1]Français - 2e trim'!D73</f>
        <v>0</v>
      </c>
      <c r="E76" s="168">
        <f>'[1]Français - 2e trim'!E73</f>
        <v>590</v>
      </c>
      <c r="F76" s="169">
        <f>'[1]Français - 2e trim'!F73</f>
        <v>0</v>
      </c>
      <c r="G76" s="179"/>
      <c r="H76" s="74"/>
      <c r="I76" s="435" t="s">
        <v>85</v>
      </c>
      <c r="J76" s="436"/>
      <c r="K76" s="165">
        <f>'[1]Français - 2e trim'!K73</f>
        <v>0</v>
      </c>
      <c r="L76" s="165">
        <f>'[1]Français - 2e trim'!L73</f>
        <v>383371.85</v>
      </c>
      <c r="M76" s="165">
        <f>'[1]Français - 2e trim'!M73</f>
        <v>0</v>
      </c>
      <c r="N76" s="165">
        <f>'[1]Français - 2e trim'!N73</f>
        <v>590</v>
      </c>
      <c r="O76" s="166">
        <f>'[1]Français - 2e trim'!O73</f>
        <v>0</v>
      </c>
      <c r="P76" s="144"/>
    </row>
    <row r="77" spans="1:17" ht="20.25" thickBot="1" x14ac:dyDescent="0.3">
      <c r="A77" s="170" t="s">
        <v>23</v>
      </c>
      <c r="B77" s="153">
        <f>SUM(B73:B76)</f>
        <v>5.3443760000000005</v>
      </c>
      <c r="C77" s="154">
        <v>0</v>
      </c>
      <c r="D77" s="153">
        <f>SUM(D73:D76)</f>
        <v>1.5059420637869601</v>
      </c>
      <c r="E77" s="154">
        <v>0</v>
      </c>
      <c r="F77" s="175">
        <f>SUM(F73:F76)</f>
        <v>2.4754968452174193</v>
      </c>
      <c r="G77" s="179"/>
      <c r="H77" s="74"/>
      <c r="I77" s="425" t="s">
        <v>23</v>
      </c>
      <c r="J77" s="437"/>
      <c r="K77" s="153">
        <f>SUM(K73:K76)</f>
        <v>18.261189999999999</v>
      </c>
      <c r="L77" s="154">
        <v>0</v>
      </c>
      <c r="M77" s="153">
        <f>SUM(M73:M76)</f>
        <v>7.0008261935014993</v>
      </c>
      <c r="N77" s="154">
        <v>0</v>
      </c>
      <c r="O77" s="175">
        <f>SUM(O73:O76)</f>
        <v>11.509533272070801</v>
      </c>
      <c r="P77" s="144"/>
    </row>
    <row r="78" spans="1:17" ht="19.5" x14ac:dyDescent="0.3">
      <c r="A78" s="67"/>
      <c r="B78" s="157"/>
      <c r="C78" s="157"/>
      <c r="D78" s="157"/>
      <c r="E78" s="157"/>
      <c r="F78" s="157"/>
      <c r="G78" s="171"/>
      <c r="H78" s="171"/>
      <c r="I78" s="180"/>
      <c r="J78" s="180"/>
      <c r="K78" s="180"/>
      <c r="L78" s="157"/>
      <c r="M78" s="157"/>
      <c r="N78" s="157"/>
      <c r="O78" s="144"/>
      <c r="P78" s="144"/>
    </row>
    <row r="79" spans="1:17" ht="19.5" x14ac:dyDescent="0.3">
      <c r="A79" s="67"/>
      <c r="B79" s="157"/>
      <c r="C79" s="157"/>
      <c r="D79" s="157"/>
      <c r="E79" s="157"/>
      <c r="F79" s="157"/>
      <c r="G79" s="171"/>
      <c r="H79" s="171"/>
      <c r="I79" s="180"/>
      <c r="J79" s="180"/>
      <c r="K79" s="180"/>
      <c r="L79" s="157"/>
      <c r="M79" s="157"/>
      <c r="N79" s="492" t="s">
        <v>26</v>
      </c>
      <c r="O79" s="492"/>
      <c r="P79" s="492"/>
      <c r="Q79" s="492"/>
    </row>
    <row r="80" spans="1:17" ht="20.25" x14ac:dyDescent="0.25">
      <c r="A80" s="181"/>
      <c r="B80" s="455" t="s">
        <v>43</v>
      </c>
      <c r="C80" s="455"/>
      <c r="D80" s="455"/>
      <c r="E80" s="181"/>
      <c r="F80" s="181"/>
      <c r="G80" s="181"/>
      <c r="H80" s="181"/>
      <c r="I80" s="181"/>
      <c r="J80" s="181"/>
      <c r="K80" s="501" t="s">
        <v>44</v>
      </c>
      <c r="L80" s="501"/>
      <c r="M80" s="501"/>
      <c r="N80" s="501"/>
      <c r="O80" s="501"/>
      <c r="P80" s="501"/>
      <c r="Q80" s="182"/>
    </row>
    <row r="81" spans="1:17" ht="20.25" thickBot="1" x14ac:dyDescent="0.35">
      <c r="A81" s="67"/>
      <c r="B81" s="504" t="s">
        <v>45</v>
      </c>
      <c r="C81" s="504"/>
      <c r="D81" s="504"/>
      <c r="E81" s="157"/>
      <c r="F81" s="157"/>
      <c r="G81" s="469"/>
      <c r="H81" s="469"/>
      <c r="I81" s="469"/>
      <c r="J81" s="180"/>
      <c r="K81" s="183"/>
      <c r="L81" s="450" t="s">
        <v>45</v>
      </c>
      <c r="M81" s="450"/>
      <c r="N81" s="450"/>
      <c r="O81" s="450"/>
      <c r="P81" s="144"/>
      <c r="Q81" s="184"/>
    </row>
    <row r="82" spans="1:17" ht="20.25" thickBot="1" x14ac:dyDescent="0.35">
      <c r="A82" s="67"/>
      <c r="B82" s="429" t="s">
        <v>29</v>
      </c>
      <c r="C82" s="430"/>
      <c r="D82" s="185" t="s">
        <v>46</v>
      </c>
      <c r="E82" s="157"/>
      <c r="F82" s="157"/>
      <c r="G82" s="74"/>
      <c r="H82" s="74"/>
      <c r="I82" s="74"/>
      <c r="J82" s="180"/>
      <c r="K82" s="183"/>
      <c r="L82" s="505" t="s">
        <v>29</v>
      </c>
      <c r="M82" s="506"/>
      <c r="N82" s="507" t="s">
        <v>46</v>
      </c>
      <c r="O82" s="508"/>
      <c r="P82" s="144"/>
      <c r="Q82" s="184"/>
    </row>
    <row r="83" spans="1:17" ht="19.5" x14ac:dyDescent="0.3">
      <c r="A83" s="67"/>
      <c r="B83" s="431" t="s">
        <v>30</v>
      </c>
      <c r="C83" s="432"/>
      <c r="D83" s="163">
        <f>'[1]ITIE 1er trim 2022'!D97</f>
        <v>0</v>
      </c>
      <c r="E83" s="157"/>
      <c r="F83" s="157"/>
      <c r="G83" s="74"/>
      <c r="H83" s="74"/>
      <c r="I83" s="74"/>
      <c r="J83" s="180"/>
      <c r="K83" s="183"/>
      <c r="L83" s="456" t="s">
        <v>47</v>
      </c>
      <c r="M83" s="457"/>
      <c r="N83" s="502">
        <f>'[1]Français - 2e trim'!O81</f>
        <v>0</v>
      </c>
      <c r="O83" s="503"/>
      <c r="P83" s="144"/>
      <c r="Q83" s="184"/>
    </row>
    <row r="84" spans="1:17" ht="19.5" x14ac:dyDescent="0.3">
      <c r="A84" s="67"/>
      <c r="B84" s="433" t="s">
        <v>31</v>
      </c>
      <c r="C84" s="434"/>
      <c r="D84" s="173">
        <f>'[1]ITIE 2e trim 2023'!D100</f>
        <v>0.19671738699999999</v>
      </c>
      <c r="E84" s="157"/>
      <c r="F84" s="157"/>
      <c r="G84" s="74"/>
      <c r="H84" s="74"/>
      <c r="I84" s="74"/>
      <c r="J84" s="180"/>
      <c r="K84" s="183"/>
      <c r="L84" s="456" t="s">
        <v>48</v>
      </c>
      <c r="M84" s="457"/>
      <c r="N84" s="502">
        <f>'[1]Français - 2e trim'!O82</f>
        <v>-9.1518059027897039</v>
      </c>
      <c r="O84" s="503"/>
      <c r="P84" s="144"/>
      <c r="Q84" s="184"/>
    </row>
    <row r="85" spans="1:17" ht="19.5" x14ac:dyDescent="0.3">
      <c r="A85" s="67"/>
      <c r="B85" s="433" t="s">
        <v>97</v>
      </c>
      <c r="C85" s="434"/>
      <c r="D85" s="186">
        <v>0</v>
      </c>
      <c r="E85" s="157"/>
      <c r="F85" s="157"/>
      <c r="G85" s="74"/>
      <c r="H85" s="74"/>
      <c r="I85" s="74"/>
      <c r="J85" s="180"/>
      <c r="K85" s="183"/>
      <c r="L85" s="456" t="s">
        <v>36</v>
      </c>
      <c r="M85" s="457"/>
      <c r="N85" s="502">
        <f>'[1]Français - 2e trim'!O83</f>
        <v>0</v>
      </c>
      <c r="O85" s="503"/>
      <c r="P85" s="144"/>
      <c r="Q85" s="184"/>
    </row>
    <row r="86" spans="1:17" ht="20.25" thickBot="1" x14ac:dyDescent="0.35">
      <c r="A86" s="67"/>
      <c r="B86" s="435" t="s">
        <v>5</v>
      </c>
      <c r="C86" s="436"/>
      <c r="D86" s="187">
        <v>0</v>
      </c>
      <c r="E86" s="157"/>
      <c r="F86" s="157"/>
      <c r="G86" s="74"/>
      <c r="H86" s="74"/>
      <c r="I86" s="74"/>
      <c r="J86" s="180"/>
      <c r="K86" s="183"/>
      <c r="L86" s="456" t="s">
        <v>37</v>
      </c>
      <c r="M86" s="457"/>
      <c r="N86" s="502">
        <f>'[1]Français - 2e trim'!O84</f>
        <v>0</v>
      </c>
      <c r="O86" s="503"/>
      <c r="P86" s="144"/>
      <c r="Q86" s="184"/>
    </row>
    <row r="87" spans="1:17" ht="20.25" thickBot="1" x14ac:dyDescent="0.35">
      <c r="A87" s="67"/>
      <c r="B87" s="425" t="s">
        <v>23</v>
      </c>
      <c r="C87" s="437"/>
      <c r="D87" s="155">
        <f>SUM(D83:D86)</f>
        <v>0.19671738699999999</v>
      </c>
      <c r="E87" s="157"/>
      <c r="F87" s="157"/>
      <c r="G87" s="74"/>
      <c r="H87" s="74"/>
      <c r="I87" s="74"/>
      <c r="J87" s="180"/>
      <c r="K87" s="183"/>
      <c r="L87" s="464" t="s">
        <v>23</v>
      </c>
      <c r="M87" s="465"/>
      <c r="N87" s="509">
        <f>SUM(N83:N86)</f>
        <v>-9.1518059027897039</v>
      </c>
      <c r="O87" s="510"/>
      <c r="P87" s="144"/>
      <c r="Q87" s="184"/>
    </row>
    <row r="88" spans="1:17" ht="19.5" x14ac:dyDescent="0.3">
      <c r="A88" s="67"/>
      <c r="B88" s="157"/>
      <c r="C88" s="157"/>
      <c r="D88" s="157"/>
      <c r="E88" s="157"/>
      <c r="F88" s="157"/>
      <c r="G88" s="171"/>
      <c r="H88" s="171"/>
      <c r="I88" s="180"/>
      <c r="J88" s="180"/>
      <c r="K88" s="180"/>
      <c r="L88" s="157"/>
      <c r="M88" s="157"/>
      <c r="N88" s="157"/>
      <c r="O88" s="144"/>
      <c r="P88" s="144"/>
    </row>
    <row r="89" spans="1:17" ht="26.25" x14ac:dyDescent="0.25">
      <c r="A89" s="428" t="s">
        <v>49</v>
      </c>
      <c r="B89" s="428"/>
      <c r="C89" s="428"/>
      <c r="D89" s="428"/>
      <c r="E89" s="428"/>
      <c r="F89" s="428"/>
      <c r="G89" s="428"/>
      <c r="H89" s="428"/>
      <c r="I89" s="428"/>
      <c r="J89" s="428"/>
      <c r="K89" s="428"/>
      <c r="L89" s="428"/>
      <c r="M89" s="428"/>
      <c r="N89" s="428"/>
      <c r="O89" s="428"/>
      <c r="P89" s="428"/>
      <c r="Q89" s="428"/>
    </row>
    <row r="90" spans="1:17" ht="20.25" x14ac:dyDescent="0.3">
      <c r="A90" s="188"/>
      <c r="B90" s="188"/>
      <c r="C90" s="188"/>
      <c r="D90" s="188"/>
      <c r="E90" s="188"/>
      <c r="F90" s="188"/>
      <c r="G90" s="171"/>
      <c r="H90" s="171"/>
      <c r="I90" s="180"/>
      <c r="J90" s="180"/>
      <c r="K90" s="180"/>
      <c r="L90" s="157"/>
      <c r="M90" s="157"/>
      <c r="N90" s="157"/>
      <c r="O90" s="144"/>
      <c r="P90" s="144"/>
    </row>
    <row r="91" spans="1:17" ht="20.25" x14ac:dyDescent="0.25">
      <c r="A91" s="455" t="s">
        <v>50</v>
      </c>
      <c r="B91" s="455"/>
      <c r="C91" s="455"/>
      <c r="D91" s="455"/>
      <c r="E91" s="455"/>
      <c r="F91" s="455"/>
      <c r="G91" s="455"/>
      <c r="H91" s="455"/>
      <c r="I91" s="455"/>
      <c r="J91" s="455"/>
      <c r="K91" s="455"/>
      <c r="L91" s="455"/>
      <c r="M91" s="455"/>
      <c r="N91" s="455"/>
      <c r="O91" s="455"/>
      <c r="P91" s="455"/>
      <c r="Q91" s="455"/>
    </row>
    <row r="92" spans="1:17" ht="20.25" thickBot="1" x14ac:dyDescent="0.35">
      <c r="A92" s="137"/>
      <c r="B92" s="73"/>
      <c r="C92" s="73"/>
      <c r="D92" s="73"/>
      <c r="E92" s="73"/>
      <c r="F92" s="74"/>
      <c r="G92" s="171"/>
      <c r="H92" s="171"/>
      <c r="I92" s="180"/>
      <c r="J92" s="180"/>
      <c r="K92" s="180"/>
      <c r="L92" s="157"/>
      <c r="M92" s="157"/>
      <c r="N92" s="157"/>
      <c r="O92" s="144"/>
      <c r="P92" s="144"/>
    </row>
    <row r="93" spans="1:17" ht="60.75" thickBot="1" x14ac:dyDescent="0.3">
      <c r="A93" s="74"/>
      <c r="B93" s="74"/>
      <c r="C93" s="74"/>
      <c r="D93" s="74"/>
      <c r="E93" s="429" t="s">
        <v>29</v>
      </c>
      <c r="F93" s="430"/>
      <c r="G93" s="139" t="s">
        <v>98</v>
      </c>
      <c r="H93" s="139" t="s">
        <v>99</v>
      </c>
      <c r="I93" s="139" t="s">
        <v>100</v>
      </c>
      <c r="J93" s="139" t="s">
        <v>101</v>
      </c>
      <c r="K93" s="189" t="s">
        <v>102</v>
      </c>
      <c r="L93" s="157"/>
      <c r="M93" s="157"/>
      <c r="N93" s="157"/>
      <c r="O93" s="144"/>
      <c r="P93" s="144"/>
    </row>
    <row r="94" spans="1:17" ht="15.75" x14ac:dyDescent="0.25">
      <c r="A94" s="74"/>
      <c r="B94" s="74"/>
      <c r="C94" s="74"/>
      <c r="D94" s="74"/>
      <c r="E94" s="431" t="s">
        <v>30</v>
      </c>
      <c r="F94" s="432"/>
      <c r="G94" s="162">
        <f>'[1]Français - 2e trim'!G92</f>
        <v>1.6427359999999998</v>
      </c>
      <c r="H94" s="162">
        <f>'[1]Français - 2e trim'!H92</f>
        <v>76.830200000000005</v>
      </c>
      <c r="I94" s="162">
        <f>'[1]Français - 2e trim'!I92</f>
        <v>126.21173542719998</v>
      </c>
      <c r="J94" s="162">
        <f>'[1]Français - 2e trim'!J92</f>
        <v>612.68200000000002</v>
      </c>
      <c r="K94" s="163">
        <f>'[1]Français - 2e trim'!K92</f>
        <v>77.327658485007746</v>
      </c>
      <c r="L94" s="157"/>
      <c r="M94" s="157"/>
      <c r="N94" s="157"/>
      <c r="O94" s="144"/>
      <c r="P94" s="144"/>
    </row>
    <row r="95" spans="1:17" ht="15.75" x14ac:dyDescent="0.25">
      <c r="A95" s="74"/>
      <c r="B95" s="74"/>
      <c r="C95" s="74"/>
      <c r="D95" s="74"/>
      <c r="E95" s="433" t="s">
        <v>84</v>
      </c>
      <c r="F95" s="434"/>
      <c r="G95" s="145">
        <f>'[1]Français - 2e trim'!G93</f>
        <v>3.156625</v>
      </c>
      <c r="H95" s="145">
        <f>'[1]Français - 2e trim'!H93</f>
        <v>76.928600000000003</v>
      </c>
      <c r="I95" s="145">
        <f>'[1]Français - 2e trim'!I93</f>
        <v>242.83474197500001</v>
      </c>
      <c r="J95" s="145">
        <f>'[1]Français - 2e trim'!J93</f>
        <v>600.76199999999994</v>
      </c>
      <c r="K95" s="146">
        <f>'[1]Français - 2e trim'!K93</f>
        <v>145.88588525838495</v>
      </c>
      <c r="L95" s="157"/>
      <c r="M95" s="157"/>
      <c r="N95" s="157"/>
      <c r="O95" s="144"/>
      <c r="P95" s="144"/>
    </row>
    <row r="96" spans="1:17" ht="15.75" x14ac:dyDescent="0.25">
      <c r="A96" s="74"/>
      <c r="B96" s="74"/>
      <c r="C96" s="74"/>
      <c r="D96" s="74"/>
      <c r="E96" s="433" t="s">
        <v>4</v>
      </c>
      <c r="F96" s="434"/>
      <c r="G96" s="190">
        <f>'[1]Français - 2e trim'!G94</f>
        <v>0</v>
      </c>
      <c r="H96" s="165">
        <f>'[1]Français - 2e trim'!H94</f>
        <v>76.676199999999994</v>
      </c>
      <c r="I96" s="165">
        <f>'[1]Français - 2e trim'!I94</f>
        <v>0</v>
      </c>
      <c r="J96" s="165">
        <f>'[1]Français - 2e trim'!J94</f>
        <v>0</v>
      </c>
      <c r="K96" s="166">
        <f>'[1]Français - 2e trim'!K94</f>
        <v>0</v>
      </c>
      <c r="L96" s="157"/>
      <c r="M96" s="191"/>
      <c r="N96" s="157"/>
      <c r="O96" s="144"/>
      <c r="P96" s="144"/>
    </row>
    <row r="97" spans="1:17" ht="16.5" thickBot="1" x14ac:dyDescent="0.3">
      <c r="A97" s="74"/>
      <c r="B97" s="74"/>
      <c r="C97" s="74"/>
      <c r="D97" s="74"/>
      <c r="E97" s="435" t="s">
        <v>85</v>
      </c>
      <c r="F97" s="436"/>
      <c r="G97" s="168">
        <f>'[1]Français - 2e trim'!G95</f>
        <v>0</v>
      </c>
      <c r="H97" s="168">
        <f>'[1]Français - 2e trim'!H95</f>
        <v>72.182500000000005</v>
      </c>
      <c r="I97" s="168">
        <f>'[1]Français - 2e trim'!I95</f>
        <v>0</v>
      </c>
      <c r="J97" s="168">
        <f>'[1]Français - 2e trim'!J95</f>
        <v>0</v>
      </c>
      <c r="K97" s="187">
        <f>'[1]Français - 2e trim'!K95</f>
        <v>0</v>
      </c>
      <c r="L97" s="157"/>
      <c r="M97" s="157"/>
      <c r="N97" s="157"/>
      <c r="O97" s="144"/>
      <c r="P97" s="144"/>
    </row>
    <row r="98" spans="1:17" ht="16.5" thickBot="1" x14ac:dyDescent="0.3">
      <c r="A98" s="74"/>
      <c r="B98" s="74"/>
      <c r="C98" s="74"/>
      <c r="D98" s="74"/>
      <c r="E98" s="425" t="s">
        <v>23</v>
      </c>
      <c r="F98" s="437"/>
      <c r="G98" s="153">
        <f>SUM(G94:G97)</f>
        <v>4.7993609999999993</v>
      </c>
      <c r="H98" s="154">
        <v>0</v>
      </c>
      <c r="I98" s="153">
        <f>SUM(I94:I97)</f>
        <v>369.04647740220003</v>
      </c>
      <c r="J98" s="154">
        <v>0</v>
      </c>
      <c r="K98" s="175">
        <f>SUM(K94:K97)</f>
        <v>223.21354374339268</v>
      </c>
      <c r="L98" s="157"/>
      <c r="M98" s="157"/>
      <c r="N98" s="157"/>
      <c r="O98" s="144"/>
      <c r="P98" s="144"/>
    </row>
    <row r="99" spans="1:17" ht="15.75" x14ac:dyDescent="0.25">
      <c r="A99" s="74"/>
      <c r="B99" s="74"/>
      <c r="C99" s="74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44"/>
      <c r="P99" s="144"/>
    </row>
    <row r="100" spans="1:17" ht="15.75" x14ac:dyDescent="0.25">
      <c r="A100" s="74"/>
      <c r="B100" s="74"/>
      <c r="C100" s="74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44"/>
      <c r="P100" s="144"/>
    </row>
    <row r="101" spans="1:17" ht="15.75" x14ac:dyDescent="0.25">
      <c r="A101" s="74"/>
      <c r="B101" s="74"/>
      <c r="C101" s="74"/>
      <c r="D101" s="157"/>
      <c r="E101" s="157"/>
      <c r="F101" s="157"/>
      <c r="G101" s="157"/>
      <c r="H101" s="157"/>
      <c r="I101" s="157"/>
      <c r="J101" s="157"/>
      <c r="K101" s="157"/>
      <c r="L101" s="157"/>
      <c r="M101" s="157"/>
      <c r="N101" s="157"/>
      <c r="O101" s="144"/>
      <c r="P101" s="144"/>
    </row>
    <row r="102" spans="1:17" ht="20.25" x14ac:dyDescent="0.25">
      <c r="A102" s="455" t="s">
        <v>51</v>
      </c>
      <c r="B102" s="455"/>
      <c r="C102" s="455"/>
      <c r="D102" s="455"/>
      <c r="E102" s="455"/>
      <c r="F102" s="455"/>
      <c r="G102" s="455"/>
      <c r="H102" s="455"/>
      <c r="I102" s="455"/>
      <c r="J102" s="455"/>
      <c r="K102" s="455"/>
      <c r="L102" s="455"/>
      <c r="M102" s="455"/>
      <c r="N102" s="455"/>
      <c r="O102" s="455"/>
      <c r="P102" s="455"/>
      <c r="Q102" s="455"/>
    </row>
    <row r="103" spans="1:17" ht="19.5" x14ac:dyDescent="0.3">
      <c r="A103" s="192"/>
      <c r="B103" s="192"/>
      <c r="C103" s="192"/>
      <c r="D103" s="192"/>
      <c r="E103" s="192"/>
      <c r="F103" s="192"/>
      <c r="G103" s="192"/>
      <c r="H103" s="192"/>
      <c r="I103" s="192"/>
      <c r="J103" s="192"/>
      <c r="K103" s="192"/>
      <c r="L103" s="192"/>
      <c r="M103" s="192"/>
      <c r="N103" s="192"/>
      <c r="O103" s="192"/>
      <c r="P103" s="192"/>
      <c r="Q103" s="192"/>
    </row>
    <row r="104" spans="1:17" ht="20.25" thickBot="1" x14ac:dyDescent="0.35">
      <c r="A104" s="438" t="s">
        <v>33</v>
      </c>
      <c r="B104" s="438"/>
      <c r="C104" s="438"/>
      <c r="D104" s="438"/>
      <c r="E104" s="438"/>
      <c r="F104" s="438"/>
      <c r="G104" s="171"/>
      <c r="H104" s="171"/>
      <c r="I104" s="438" t="s">
        <v>52</v>
      </c>
      <c r="J104" s="438"/>
      <c r="K104" s="438"/>
      <c r="L104" s="438"/>
      <c r="M104" s="438"/>
      <c r="N104" s="438"/>
      <c r="O104" s="438"/>
      <c r="P104" s="144"/>
    </row>
    <row r="105" spans="1:17" ht="35.25" thickBot="1" x14ac:dyDescent="0.3">
      <c r="A105" s="158" t="s">
        <v>29</v>
      </c>
      <c r="B105" s="139" t="s">
        <v>103</v>
      </c>
      <c r="C105" s="139" t="s">
        <v>104</v>
      </c>
      <c r="D105" s="139" t="s">
        <v>105</v>
      </c>
      <c r="E105" s="139" t="s">
        <v>106</v>
      </c>
      <c r="F105" s="159" t="s">
        <v>107</v>
      </c>
      <c r="G105" s="179"/>
      <c r="H105" s="179"/>
      <c r="I105" s="429" t="s">
        <v>29</v>
      </c>
      <c r="J105" s="430"/>
      <c r="K105" s="139" t="s">
        <v>103</v>
      </c>
      <c r="L105" s="139" t="s">
        <v>108</v>
      </c>
      <c r="M105" s="139" t="s">
        <v>105</v>
      </c>
      <c r="N105" s="139" t="s">
        <v>106</v>
      </c>
      <c r="O105" s="159" t="s">
        <v>107</v>
      </c>
      <c r="P105" s="144"/>
    </row>
    <row r="106" spans="1:17" ht="19.5" x14ac:dyDescent="0.25">
      <c r="A106" s="161" t="s">
        <v>35</v>
      </c>
      <c r="B106" s="162">
        <f>'[1]Français - 2e trim'!B101</f>
        <v>2.3880841900452494</v>
      </c>
      <c r="C106" s="162">
        <f>'[1]Français - 2e trim'!C101</f>
        <v>1532.7750000000001</v>
      </c>
      <c r="D106" s="162">
        <f>'[1]Français - 2e trim'!D101</f>
        <v>3.6603957443966073</v>
      </c>
      <c r="E106" s="162">
        <f>'[1]Français - 2e trim'!E101</f>
        <v>611.63300000000004</v>
      </c>
      <c r="F106" s="163">
        <f>'[1]Français - 2e trim'!F101</f>
        <v>5.9846276188443186</v>
      </c>
      <c r="G106" s="179"/>
      <c r="H106" s="179"/>
      <c r="I106" s="431" t="s">
        <v>30</v>
      </c>
      <c r="J106" s="432"/>
      <c r="K106" s="162">
        <f>'[1]Français - 2e trim'!K101</f>
        <v>15.188932499999998</v>
      </c>
      <c r="L106" s="162">
        <f>'[1]Français - 2e trim'!L101</f>
        <v>11.2188</v>
      </c>
      <c r="M106" s="162">
        <f>'[1]Français - 2e trim'!M101</f>
        <v>104.40199059819693</v>
      </c>
      <c r="N106" s="162">
        <f>'[1]Français - 2e trim'!N101</f>
        <v>612.68200000000002</v>
      </c>
      <c r="O106" s="163">
        <f>'[1]Français - 2e trim'!O101</f>
        <v>170.40159593099997</v>
      </c>
      <c r="P106" s="144"/>
    </row>
    <row r="107" spans="1:17" ht="19.5" x14ac:dyDescent="0.25">
      <c r="A107" s="164" t="s">
        <v>92</v>
      </c>
      <c r="B107" s="145">
        <f>'[1]Français - 2e trim'!B102</f>
        <v>1.4790289999999999</v>
      </c>
      <c r="C107" s="145">
        <f>'[1]Français - 2e trim'!C102</f>
        <v>1532.7750000000001</v>
      </c>
      <c r="D107" s="145">
        <f>'[1]Français - 2e trim'!D102</f>
        <v>2.2670186754750001</v>
      </c>
      <c r="E107" s="145">
        <f>'[1]Français - 2e trim'!E102</f>
        <v>604.85599999999999</v>
      </c>
      <c r="F107" s="146">
        <f>'[1]Français - 2e trim'!F102</f>
        <v>3.7480303997563063</v>
      </c>
      <c r="G107" s="179"/>
      <c r="H107" s="179"/>
      <c r="I107" s="433" t="s">
        <v>84</v>
      </c>
      <c r="J107" s="434"/>
      <c r="K107" s="172">
        <f>'[1]Français - 2e trim'!K102</f>
        <v>14.252274</v>
      </c>
      <c r="L107" s="172">
        <f>'[1]Français - 2e trim'!L102</f>
        <v>9.1841799999999996</v>
      </c>
      <c r="M107" s="172">
        <f>'[1]Français - 2e trim'!M102</f>
        <v>78.637012227958877</v>
      </c>
      <c r="N107" s="172">
        <f>'[1]Français - 2e trim'!N102</f>
        <v>600.76199999999994</v>
      </c>
      <c r="O107" s="173">
        <f>'[1]Français - 2e trim'!O102</f>
        <v>130.89544982531999</v>
      </c>
      <c r="P107" s="144"/>
    </row>
    <row r="108" spans="1:17" ht="19.5" x14ac:dyDescent="0.25">
      <c r="A108" s="164" t="s">
        <v>36</v>
      </c>
      <c r="B108" s="165">
        <f>'[1]Français - 2e trim'!B103</f>
        <v>0</v>
      </c>
      <c r="C108" s="165">
        <f>'[1]Français - 2e trim'!C103</f>
        <v>1616.934</v>
      </c>
      <c r="D108" s="165">
        <f>'[1]Français - 2e trim'!D103</f>
        <v>0</v>
      </c>
      <c r="E108" s="165">
        <f>'[1]Français - 2e trim'!E103</f>
        <v>590.86900000000003</v>
      </c>
      <c r="F108" s="166">
        <f>'[1]Français - 2e trim'!F103</f>
        <v>0</v>
      </c>
      <c r="G108" s="179"/>
      <c r="H108" s="179"/>
      <c r="I108" s="433" t="s">
        <v>4</v>
      </c>
      <c r="J108" s="434"/>
      <c r="K108" s="190">
        <f>'[1]Français - 2e trim'!K103</f>
        <v>0</v>
      </c>
      <c r="L108" s="190">
        <f>'[1]Français - 2e trim'!L103</f>
        <v>8.6943000000000001</v>
      </c>
      <c r="M108" s="190">
        <f>'[1]Français - 2e trim'!M103</f>
        <v>0</v>
      </c>
      <c r="N108" s="190">
        <f>'[1]Français - 2e trim'!N103</f>
        <v>590.69600000000003</v>
      </c>
      <c r="O108" s="186">
        <f>'[1]Français - 2e trim'!O103</f>
        <v>0</v>
      </c>
      <c r="P108" s="144"/>
    </row>
    <row r="109" spans="1:17" ht="20.25" thickBot="1" x14ac:dyDescent="0.3">
      <c r="A109" s="167" t="s">
        <v>93</v>
      </c>
      <c r="B109" s="168">
        <f>'[1]Français - 2e trim'!B104</f>
        <v>0</v>
      </c>
      <c r="C109" s="168">
        <f>'[1]Français - 2e trim'!C104</f>
        <v>1616.934</v>
      </c>
      <c r="D109" s="168">
        <f>'[1]Français - 2e trim'!D104</f>
        <v>0</v>
      </c>
      <c r="E109" s="168">
        <f>'[1]Français - 2e trim'!E104</f>
        <v>590</v>
      </c>
      <c r="F109" s="169">
        <f>'[1]Français - 2e trim'!F104</f>
        <v>0</v>
      </c>
      <c r="G109" s="179"/>
      <c r="H109" s="179"/>
      <c r="I109" s="435" t="s">
        <v>85</v>
      </c>
      <c r="J109" s="436"/>
      <c r="K109" s="193">
        <f>'[1]Français - 2e trim'!K104</f>
        <v>0</v>
      </c>
      <c r="L109" s="193">
        <f>'[1]Français - 2e trim'!L104</f>
        <v>9.6542999999999992</v>
      </c>
      <c r="M109" s="193">
        <f>'[1]Français - 2e trim'!M104</f>
        <v>0</v>
      </c>
      <c r="N109" s="193">
        <f>'[1]Français - 2e trim'!N104</f>
        <v>590</v>
      </c>
      <c r="O109" s="187">
        <f>'[1]Français - 2e trim'!O104</f>
        <v>0</v>
      </c>
      <c r="P109" s="144"/>
    </row>
    <row r="110" spans="1:17" ht="20.25" thickBot="1" x14ac:dyDescent="0.3">
      <c r="A110" s="170" t="s">
        <v>23</v>
      </c>
      <c r="B110" s="153">
        <f>SUM(B106:B109)</f>
        <v>3.8671131900452496</v>
      </c>
      <c r="C110" s="154">
        <v>0</v>
      </c>
      <c r="D110" s="153">
        <f>SUM(D106:D109)</f>
        <v>5.9274144198716074</v>
      </c>
      <c r="E110" s="154">
        <v>0</v>
      </c>
      <c r="F110" s="175">
        <f>SUM(F106:F109)</f>
        <v>9.732658018600624</v>
      </c>
      <c r="G110" s="179"/>
      <c r="H110" s="179"/>
      <c r="I110" s="425" t="s">
        <v>23</v>
      </c>
      <c r="J110" s="437"/>
      <c r="K110" s="153">
        <f>SUM(K106:K109)</f>
        <v>29.4412065</v>
      </c>
      <c r="L110" s="154">
        <v>0</v>
      </c>
      <c r="M110" s="153">
        <f>SUM(M106:M109)</f>
        <v>183.03900282615581</v>
      </c>
      <c r="N110" s="154">
        <v>0</v>
      </c>
      <c r="O110" s="175">
        <f>SUM(O106:O109)</f>
        <v>301.29704575631996</v>
      </c>
      <c r="P110" s="144"/>
    </row>
    <row r="111" spans="1:17" ht="19.5" x14ac:dyDescent="0.3">
      <c r="A111" s="194"/>
      <c r="B111" s="194"/>
      <c r="C111" s="194"/>
      <c r="D111" s="194"/>
      <c r="E111" s="194"/>
      <c r="F111" s="194"/>
      <c r="G111" s="171"/>
      <c r="H111" s="171"/>
      <c r="I111" s="74"/>
      <c r="J111" s="74"/>
      <c r="K111" s="74"/>
      <c r="L111" s="74"/>
      <c r="M111" s="74"/>
      <c r="N111" s="74"/>
      <c r="O111" s="74"/>
      <c r="P111" s="144"/>
    </row>
    <row r="112" spans="1:17" ht="19.5" x14ac:dyDescent="0.3">
      <c r="A112" s="180"/>
      <c r="B112" s="180"/>
      <c r="C112" s="180"/>
      <c r="D112" s="180"/>
      <c r="E112" s="180"/>
      <c r="F112" s="180"/>
      <c r="G112" s="171"/>
      <c r="H112" s="171"/>
      <c r="I112" s="74"/>
      <c r="J112" s="74"/>
      <c r="K112" s="74"/>
      <c r="L112" s="74"/>
      <c r="M112" s="74"/>
      <c r="N112" s="74"/>
      <c r="O112" s="74"/>
      <c r="P112" s="144"/>
    </row>
    <row r="113" spans="1:17" ht="19.5" x14ac:dyDescent="0.3">
      <c r="A113" s="180"/>
      <c r="B113" s="180"/>
      <c r="C113" s="180"/>
      <c r="D113" s="180"/>
      <c r="E113" s="180"/>
      <c r="F113" s="180"/>
      <c r="G113" s="171"/>
      <c r="H113" s="171"/>
      <c r="I113" s="74"/>
      <c r="J113" s="74"/>
      <c r="K113" s="74"/>
      <c r="L113" s="74"/>
      <c r="M113" s="74"/>
      <c r="N113" s="74"/>
      <c r="O113" s="74"/>
      <c r="P113" s="144"/>
    </row>
    <row r="114" spans="1:17" ht="20.25" x14ac:dyDescent="0.25">
      <c r="A114" s="455" t="s">
        <v>53</v>
      </c>
      <c r="B114" s="455"/>
      <c r="C114" s="455"/>
      <c r="D114" s="455"/>
      <c r="E114" s="455"/>
      <c r="F114" s="455"/>
      <c r="G114" s="455"/>
      <c r="H114" s="455"/>
      <c r="I114" s="455"/>
      <c r="J114" s="455"/>
      <c r="K114" s="455"/>
      <c r="L114" s="455"/>
      <c r="M114" s="455"/>
      <c r="N114" s="455"/>
      <c r="O114" s="455"/>
      <c r="P114" s="455"/>
      <c r="Q114" s="455"/>
    </row>
    <row r="115" spans="1:17" ht="19.5" x14ac:dyDescent="0.25">
      <c r="A115" s="195"/>
      <c r="B115" s="195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95"/>
      <c r="P115" s="195"/>
      <c r="Q115" s="195"/>
    </row>
    <row r="116" spans="1:17" ht="20.25" thickBot="1" x14ac:dyDescent="0.35">
      <c r="A116" s="171"/>
      <c r="B116" s="171"/>
      <c r="C116" s="171"/>
      <c r="D116" s="171"/>
      <c r="E116" s="438" t="s">
        <v>54</v>
      </c>
      <c r="F116" s="438"/>
      <c r="G116" s="438"/>
      <c r="H116" s="438"/>
      <c r="I116" s="438"/>
      <c r="J116" s="438"/>
      <c r="K116" s="438"/>
      <c r="L116" s="157"/>
      <c r="M116" s="157"/>
      <c r="N116" s="157"/>
      <c r="O116" s="144"/>
      <c r="P116" s="144"/>
    </row>
    <row r="117" spans="1:17" ht="35.25" thickBot="1" x14ac:dyDescent="0.3">
      <c r="A117" s="74"/>
      <c r="B117" s="74"/>
      <c r="C117" s="74"/>
      <c r="D117" s="74"/>
      <c r="E117" s="429" t="s">
        <v>29</v>
      </c>
      <c r="F117" s="430"/>
      <c r="G117" s="139" t="s">
        <v>95</v>
      </c>
      <c r="H117" s="139" t="s">
        <v>96</v>
      </c>
      <c r="I117" s="139" t="s">
        <v>105</v>
      </c>
      <c r="J117" s="139" t="s">
        <v>106</v>
      </c>
      <c r="K117" s="159" t="s">
        <v>107</v>
      </c>
      <c r="L117" s="144"/>
      <c r="N117" s="144"/>
      <c r="P117" s="144"/>
    </row>
    <row r="118" spans="1:17" ht="15.75" x14ac:dyDescent="0.25">
      <c r="A118" s="74"/>
      <c r="B118" s="74"/>
      <c r="C118" s="74"/>
      <c r="D118" s="74"/>
      <c r="E118" s="431" t="s">
        <v>30</v>
      </c>
      <c r="F118" s="432"/>
      <c r="G118" s="162">
        <f>'[1]Français - 2e trim'!G111</f>
        <v>6.7823030000000006</v>
      </c>
      <c r="H118" s="162">
        <f>'[1]Français - 2e trim'!H111</f>
        <v>281780.71000000002</v>
      </c>
      <c r="I118" s="162">
        <f>'[1]Français - 2e trim'!I111</f>
        <v>1.9111221547751303</v>
      </c>
      <c r="J118" s="162">
        <f>'[1]Français - 2e trim'!J111</f>
        <v>612.68200000000002</v>
      </c>
      <c r="K118" s="163">
        <f>'[1]Français - 2e trim'!K111</f>
        <v>3.119272566804852</v>
      </c>
      <c r="L118" s="144"/>
      <c r="N118" s="144"/>
      <c r="P118" s="144"/>
    </row>
    <row r="119" spans="1:17" ht="15.75" x14ac:dyDescent="0.25">
      <c r="A119" s="74"/>
      <c r="B119" s="74"/>
      <c r="C119" s="74"/>
      <c r="D119" s="74"/>
      <c r="E119" s="433" t="s">
        <v>84</v>
      </c>
      <c r="F119" s="434"/>
      <c r="G119" s="145">
        <f>'[1]Français - 2e trim'!G112</f>
        <v>6.3420060000000005</v>
      </c>
      <c r="H119" s="145">
        <f>'[1]Français - 2e trim'!H112</f>
        <v>281780.71000000002</v>
      </c>
      <c r="I119" s="145">
        <f>'[1]Français - 2e trim'!I112</f>
        <v>1.7870549535042601</v>
      </c>
      <c r="J119" s="145">
        <f>'[1]Français - 2e trim'!J112</f>
        <v>604.85599999999999</v>
      </c>
      <c r="K119" s="146">
        <f>'[1]Français - 2e trim'!K112</f>
        <v>2.9545130634469361</v>
      </c>
      <c r="L119" s="144"/>
      <c r="N119" s="144"/>
      <c r="P119" s="144"/>
    </row>
    <row r="120" spans="1:17" ht="15.75" x14ac:dyDescent="0.25">
      <c r="A120" s="74"/>
      <c r="B120" s="74"/>
      <c r="C120" s="74"/>
      <c r="D120" s="74"/>
      <c r="E120" s="433" t="s">
        <v>4</v>
      </c>
      <c r="F120" s="434"/>
      <c r="G120" s="165">
        <f>'[1]Français - 2e trim'!G113</f>
        <v>0</v>
      </c>
      <c r="H120" s="165">
        <f>'[1]Français - 2e trim'!H113</f>
        <v>281780.71000000002</v>
      </c>
      <c r="I120" s="165">
        <f>'[1]Français - 2e trim'!I113</f>
        <v>0</v>
      </c>
      <c r="J120" s="165">
        <f>'[1]Français - 2e trim'!J113</f>
        <v>590.69600000000003</v>
      </c>
      <c r="K120" s="166">
        <f>'[1]Français - 2e trim'!K113</f>
        <v>0</v>
      </c>
      <c r="L120" s="144"/>
      <c r="N120" s="144"/>
      <c r="P120" s="144"/>
    </row>
    <row r="121" spans="1:17" ht="16.5" thickBot="1" x14ac:dyDescent="0.3">
      <c r="A121" s="74"/>
      <c r="B121" s="74"/>
      <c r="C121" s="74"/>
      <c r="D121" s="74"/>
      <c r="E121" s="435" t="s">
        <v>85</v>
      </c>
      <c r="F121" s="436"/>
      <c r="G121" s="168">
        <f>'[1]Français - 2e trim'!G114</f>
        <v>0</v>
      </c>
      <c r="H121" s="168">
        <f>'[1]Français - 2e trim'!H114</f>
        <v>281780.71000000002</v>
      </c>
      <c r="I121" s="168">
        <f>'[1]Français - 2e trim'!I114</f>
        <v>0</v>
      </c>
      <c r="J121" s="168">
        <f>'[1]Français - 2e trim'!J114</f>
        <v>590</v>
      </c>
      <c r="K121" s="169">
        <f>'[1]Français - 2e trim'!K114</f>
        <v>0</v>
      </c>
      <c r="L121" s="144"/>
      <c r="N121" s="144"/>
      <c r="P121" s="144"/>
    </row>
    <row r="122" spans="1:17" ht="16.5" thickBot="1" x14ac:dyDescent="0.3">
      <c r="A122" s="74"/>
      <c r="B122" s="74"/>
      <c r="C122" s="74"/>
      <c r="D122" s="74"/>
      <c r="E122" s="425" t="s">
        <v>23</v>
      </c>
      <c r="F122" s="437"/>
      <c r="G122" s="153">
        <f>SUM(G118:G121)</f>
        <v>13.124309</v>
      </c>
      <c r="H122" s="154">
        <v>0</v>
      </c>
      <c r="I122" s="153">
        <f>SUM(I118:I121)</f>
        <v>3.6981771082793902</v>
      </c>
      <c r="J122" s="154">
        <v>0</v>
      </c>
      <c r="K122" s="175">
        <f>SUM(K118:K121)</f>
        <v>6.0737856302517876</v>
      </c>
      <c r="L122" s="144"/>
      <c r="N122" s="144"/>
      <c r="P122" s="144"/>
    </row>
    <row r="123" spans="1:17" ht="19.5" x14ac:dyDescent="0.3">
      <c r="A123" s="171"/>
      <c r="B123" s="171"/>
      <c r="C123" s="171"/>
      <c r="D123" s="171"/>
      <c r="E123" s="171"/>
      <c r="F123" s="171"/>
      <c r="G123" s="171"/>
      <c r="H123" s="171"/>
      <c r="I123" s="180"/>
      <c r="J123" s="180"/>
      <c r="K123" s="180"/>
      <c r="L123" s="144"/>
      <c r="M123" s="492" t="s">
        <v>26</v>
      </c>
      <c r="N123" s="492"/>
      <c r="O123" s="492"/>
      <c r="P123" s="492"/>
    </row>
    <row r="124" spans="1:17" ht="19.5" x14ac:dyDescent="0.3">
      <c r="A124" s="171"/>
      <c r="B124" s="171"/>
      <c r="C124" s="171"/>
      <c r="D124" s="171"/>
      <c r="E124" s="171"/>
      <c r="F124" s="171"/>
      <c r="G124" s="171"/>
      <c r="H124" s="171"/>
      <c r="I124" s="180"/>
      <c r="J124" s="180"/>
      <c r="K124" s="180"/>
      <c r="L124" s="157"/>
      <c r="M124" s="157"/>
      <c r="N124" s="157"/>
      <c r="O124" s="144"/>
      <c r="P124" s="144"/>
    </row>
    <row r="125" spans="1:17" ht="26.25" x14ac:dyDescent="0.25">
      <c r="A125" s="428" t="s">
        <v>55</v>
      </c>
      <c r="B125" s="428"/>
      <c r="C125" s="428"/>
      <c r="D125" s="428"/>
      <c r="E125" s="428"/>
      <c r="F125" s="428"/>
      <c r="G125" s="428"/>
      <c r="H125" s="428"/>
      <c r="I125" s="428"/>
      <c r="J125" s="428"/>
      <c r="K125" s="428"/>
      <c r="L125" s="428"/>
      <c r="M125" s="428"/>
      <c r="N125" s="428"/>
      <c r="O125" s="428"/>
      <c r="P125" s="428"/>
      <c r="Q125" s="428"/>
    </row>
    <row r="126" spans="1:17" ht="16.5" x14ac:dyDescent="0.25">
      <c r="A126" s="515" t="s">
        <v>56</v>
      </c>
      <c r="B126" s="515"/>
      <c r="C126" s="515"/>
      <c r="D126" s="515"/>
      <c r="E126" s="515"/>
      <c r="F126" s="515"/>
      <c r="G126" s="515"/>
      <c r="H126" s="515"/>
      <c r="I126" s="515"/>
      <c r="J126" s="515"/>
      <c r="K126" s="515"/>
      <c r="L126" s="515"/>
      <c r="M126" s="515"/>
      <c r="N126" s="515"/>
      <c r="O126" s="515"/>
      <c r="P126" s="515"/>
      <c r="Q126" s="515"/>
    </row>
    <row r="127" spans="1:17" ht="15.75" x14ac:dyDescent="0.25">
      <c r="A127" s="67"/>
      <c r="B127" s="196"/>
      <c r="C127" s="196"/>
      <c r="D127" s="196"/>
      <c r="E127" s="196"/>
      <c r="F127" s="196"/>
      <c r="G127" s="196"/>
      <c r="H127" s="196"/>
      <c r="I127" s="196"/>
      <c r="J127" s="196"/>
      <c r="K127" s="196"/>
      <c r="L127" s="196"/>
      <c r="M127" s="196"/>
      <c r="N127" s="196"/>
      <c r="O127" s="144"/>
      <c r="P127" s="144"/>
      <c r="Q127" s="73"/>
    </row>
    <row r="128" spans="1:17" ht="15.75" x14ac:dyDescent="0.25">
      <c r="A128" s="67"/>
      <c r="B128" s="196"/>
      <c r="C128" s="196"/>
      <c r="D128" s="196"/>
      <c r="E128" s="196"/>
      <c r="F128" s="196"/>
      <c r="G128" s="196"/>
      <c r="H128" s="196"/>
      <c r="I128" s="196"/>
      <c r="J128" s="196"/>
      <c r="K128" s="196"/>
      <c r="L128" s="196"/>
      <c r="M128" s="196"/>
      <c r="N128" s="196"/>
      <c r="O128" s="144"/>
      <c r="P128" s="144"/>
      <c r="Q128" s="73"/>
    </row>
    <row r="129" spans="1:17" ht="20.25" x14ac:dyDescent="0.25">
      <c r="A129" s="455" t="s">
        <v>57</v>
      </c>
      <c r="B129" s="455"/>
      <c r="C129" s="455"/>
      <c r="D129" s="455"/>
      <c r="E129" s="455"/>
      <c r="F129" s="455"/>
      <c r="G129" s="455"/>
      <c r="H129" s="455"/>
      <c r="I129" s="455"/>
      <c r="J129" s="455"/>
      <c r="K129" s="455"/>
      <c r="L129" s="455"/>
      <c r="M129" s="455"/>
      <c r="N129" s="455"/>
      <c r="O129" s="455"/>
      <c r="P129" s="455"/>
      <c r="Q129" s="455"/>
    </row>
    <row r="130" spans="1:17" ht="15.75" thickBot="1" x14ac:dyDescent="0.3">
      <c r="A130" s="469" t="s">
        <v>58</v>
      </c>
      <c r="B130" s="469"/>
      <c r="C130" s="469"/>
      <c r="D130" s="469"/>
      <c r="E130" s="469"/>
      <c r="F130" s="469"/>
      <c r="G130" s="469"/>
      <c r="H130" s="469"/>
      <c r="I130" s="469"/>
      <c r="J130" s="469"/>
      <c r="K130" s="469"/>
      <c r="L130" s="469"/>
      <c r="M130" s="469"/>
      <c r="N130" s="469"/>
      <c r="O130" s="469"/>
      <c r="P130" s="469"/>
      <c r="Q130" s="469"/>
    </row>
    <row r="131" spans="1:17" ht="40.5" thickBot="1" x14ac:dyDescent="0.3">
      <c r="A131" s="74"/>
      <c r="B131" s="516" t="s">
        <v>29</v>
      </c>
      <c r="C131" s="517"/>
      <c r="D131" s="139" t="s">
        <v>59</v>
      </c>
      <c r="E131" s="139" t="s">
        <v>60</v>
      </c>
      <c r="F131" s="139" t="s">
        <v>15</v>
      </c>
      <c r="G131" s="139" t="s">
        <v>61</v>
      </c>
      <c r="H131" s="139" t="s">
        <v>25</v>
      </c>
      <c r="I131" s="139" t="s">
        <v>62</v>
      </c>
      <c r="J131" s="139" t="s">
        <v>13</v>
      </c>
      <c r="K131" s="139" t="s">
        <v>17</v>
      </c>
      <c r="L131" s="197" t="s">
        <v>10</v>
      </c>
      <c r="M131" s="198" t="s">
        <v>20</v>
      </c>
      <c r="N131" s="199" t="s">
        <v>109</v>
      </c>
      <c r="O131" s="200" t="s">
        <v>110</v>
      </c>
      <c r="P131" s="74"/>
      <c r="Q131" s="74"/>
    </row>
    <row r="132" spans="1:17" ht="15.75" x14ac:dyDescent="0.25">
      <c r="A132" s="74"/>
      <c r="B132" s="511" t="s">
        <v>47</v>
      </c>
      <c r="C132" s="512"/>
      <c r="D132" s="201">
        <f>'[1]Français - 2e trim'!D125</f>
        <v>38.178403090000003</v>
      </c>
      <c r="E132" s="201">
        <f>'[1]Français - 2e trim'!E125</f>
        <v>17.36670389</v>
      </c>
      <c r="F132" s="201">
        <f>'[1]Français - 2e trim'!F125</f>
        <v>-5.6856980000000057E-2</v>
      </c>
      <c r="G132" s="201">
        <f>'[1]Français - 2e trim'!G125</f>
        <v>2.8803749999999999</v>
      </c>
      <c r="H132" s="201">
        <f>'[1]Français - 2e trim'!H125</f>
        <v>-7.2970560199999994</v>
      </c>
      <c r="I132" s="201">
        <f>'[1]Français - 2e trim'!I125</f>
        <v>0.6129</v>
      </c>
      <c r="J132" s="201">
        <f>'[1]Français - 2e trim'!J125</f>
        <v>3.8368799999999998</v>
      </c>
      <c r="K132" s="201">
        <f>'[1]Français - 2e trim'!K125</f>
        <v>3.2065250000000001</v>
      </c>
      <c r="L132" s="202">
        <f>'[1]Français - 2e trim'!L125</f>
        <v>0.70632899999999998</v>
      </c>
      <c r="M132" s="203">
        <f>'[1]Français - 2e trim'!M125</f>
        <v>0</v>
      </c>
      <c r="N132" s="204">
        <f>'[1]Français - 2e trim'!N125</f>
        <v>59.434202980000002</v>
      </c>
      <c r="O132" s="205">
        <f>'[1]Français - 2e trim'!O125</f>
        <v>36.35191987126634</v>
      </c>
      <c r="P132" s="74"/>
      <c r="Q132" s="74"/>
    </row>
    <row r="133" spans="1:17" ht="15.75" x14ac:dyDescent="0.25">
      <c r="A133" s="74"/>
      <c r="B133" s="511" t="s">
        <v>48</v>
      </c>
      <c r="C133" s="512"/>
      <c r="D133" s="206">
        <f>'[1]Français - 2e trim'!D126</f>
        <v>2.0707426999999998</v>
      </c>
      <c r="E133" s="206">
        <f>'[1]Français - 2e trim'!E126</f>
        <v>20.178053640000002</v>
      </c>
      <c r="F133" s="206">
        <f>'[1]Français - 2e trim'!F126</f>
        <v>-0.13765979000000006</v>
      </c>
      <c r="G133" s="206">
        <f>'[1]Français - 2e trim'!G126</f>
        <v>1.7239</v>
      </c>
      <c r="H133" s="206">
        <f>'[1]Français - 2e trim'!H126</f>
        <v>6.5032500000000004</v>
      </c>
      <c r="I133" s="206">
        <f>'[1]Français - 2e trim'!I126</f>
        <v>0.55611025000000003</v>
      </c>
      <c r="J133" s="206">
        <f>'[1]Français - 2e trim'!J126</f>
        <v>4.5</v>
      </c>
      <c r="K133" s="206">
        <f>'[1]Français - 2e trim'!K126</f>
        <v>2.5082035</v>
      </c>
      <c r="L133" s="207">
        <f>'[1]Français - 2e trim'!L126</f>
        <v>1.0308109999999999</v>
      </c>
      <c r="M133" s="203">
        <f>'[1]Français - 2e trim'!M126</f>
        <v>-0.74563201819937308</v>
      </c>
      <c r="N133" s="204">
        <f>'[1]Français - 2e trim'!N126</f>
        <v>38.18777928180063</v>
      </c>
      <c r="O133" s="208">
        <f>'[1]Français - 2e trim'!O126</f>
        <v>23.098107425272804</v>
      </c>
      <c r="P133" s="74"/>
      <c r="Q133" s="74"/>
    </row>
    <row r="134" spans="1:17" ht="15.75" x14ac:dyDescent="0.25">
      <c r="A134" s="74"/>
      <c r="B134" s="511" t="s">
        <v>36</v>
      </c>
      <c r="C134" s="512"/>
      <c r="D134" s="209">
        <f>'[1]Français - 2e trim'!D127</f>
        <v>0</v>
      </c>
      <c r="E134" s="209">
        <f>'[1]Français - 2e trim'!E127</f>
        <v>0</v>
      </c>
      <c r="F134" s="209">
        <f>'[1]Français - 2e trim'!F127</f>
        <v>0</v>
      </c>
      <c r="G134" s="209">
        <f>'[1]Français - 2e trim'!G127</f>
        <v>0</v>
      </c>
      <c r="H134" s="209">
        <f>'[1]Français - 2e trim'!H127</f>
        <v>0</v>
      </c>
      <c r="I134" s="209">
        <f>'[1]Français - 2e trim'!I127</f>
        <v>0</v>
      </c>
      <c r="J134" s="209">
        <f>'[1]Français - 2e trim'!J127</f>
        <v>0</v>
      </c>
      <c r="K134" s="209">
        <f>'[1]Français - 2e trim'!K127</f>
        <v>0</v>
      </c>
      <c r="L134" s="210">
        <f>'[1]Français - 2e trim'!L127</f>
        <v>0</v>
      </c>
      <c r="M134" s="211">
        <f>'[1]Français - 2e trim'!M127</f>
        <v>0</v>
      </c>
      <c r="N134" s="212">
        <f>'[1]Français - 2e trim'!N127</f>
        <v>0</v>
      </c>
      <c r="O134" s="211">
        <f>'[1]Français - 2e trim'!O127</f>
        <v>0</v>
      </c>
      <c r="P134" s="74"/>
      <c r="Q134" s="74"/>
    </row>
    <row r="135" spans="1:17" ht="16.5" thickBot="1" x14ac:dyDescent="0.3">
      <c r="A135" s="74"/>
      <c r="B135" s="511" t="s">
        <v>37</v>
      </c>
      <c r="C135" s="512"/>
      <c r="D135" s="213">
        <f>'[1]Français - 2e trim'!D128</f>
        <v>0</v>
      </c>
      <c r="E135" s="213">
        <f>'[1]Français - 2e trim'!E128</f>
        <v>0</v>
      </c>
      <c r="F135" s="213">
        <f>'[1]Français - 2e trim'!F128</f>
        <v>0</v>
      </c>
      <c r="G135" s="213">
        <f>'[1]Français - 2e trim'!G128</f>
        <v>0</v>
      </c>
      <c r="H135" s="213">
        <f>'[1]Français - 2e trim'!H128</f>
        <v>0</v>
      </c>
      <c r="I135" s="213">
        <f>'[1]Français - 2e trim'!I128</f>
        <v>0</v>
      </c>
      <c r="J135" s="213">
        <f>'[1]Français - 2e trim'!J128</f>
        <v>0</v>
      </c>
      <c r="K135" s="213">
        <f>'[1]Français - 2e trim'!K128</f>
        <v>0</v>
      </c>
      <c r="L135" s="213">
        <f>'[1]Français - 2e trim'!L128</f>
        <v>0</v>
      </c>
      <c r="M135" s="214">
        <f>'[1]Français - 2e trim'!M128</f>
        <v>0</v>
      </c>
      <c r="N135" s="215">
        <f>'[1]Français - 2e trim'!N128</f>
        <v>0</v>
      </c>
      <c r="O135" s="215">
        <f>'[1]Français - 2e trim'!O128</f>
        <v>0</v>
      </c>
      <c r="P135" s="74"/>
      <c r="Q135" s="74"/>
    </row>
    <row r="136" spans="1:17" ht="16.5" thickBot="1" x14ac:dyDescent="0.3">
      <c r="A136" s="74"/>
      <c r="B136" s="513" t="s">
        <v>23</v>
      </c>
      <c r="C136" s="514"/>
      <c r="D136" s="216">
        <f>SUM(D132:D135)</f>
        <v>40.24914579</v>
      </c>
      <c r="E136" s="216">
        <f t="shared" ref="E136:M136" si="2">SUM(E132:E135)</f>
        <v>37.544757529999998</v>
      </c>
      <c r="F136" s="216">
        <f t="shared" si="2"/>
        <v>-0.19451677000000012</v>
      </c>
      <c r="G136" s="216">
        <f t="shared" si="2"/>
        <v>4.6042749999999995</v>
      </c>
      <c r="H136" s="216">
        <f t="shared" si="2"/>
        <v>-0.793806019999999</v>
      </c>
      <c r="I136" s="216">
        <f t="shared" si="2"/>
        <v>1.1690102499999999</v>
      </c>
      <c r="J136" s="216">
        <f t="shared" si="2"/>
        <v>8.3368800000000007</v>
      </c>
      <c r="K136" s="216">
        <f t="shared" si="2"/>
        <v>5.7147284999999997</v>
      </c>
      <c r="L136" s="217">
        <f t="shared" si="2"/>
        <v>1.7371399999999999</v>
      </c>
      <c r="M136" s="217">
        <f t="shared" si="2"/>
        <v>-0.74563201819937308</v>
      </c>
      <c r="N136" s="218">
        <f>SUM(N132:N135)</f>
        <v>97.621982261800639</v>
      </c>
      <c r="O136" s="219">
        <f>SUM(O132:O135)</f>
        <v>59.450027296539147</v>
      </c>
      <c r="P136" s="74"/>
      <c r="Q136" s="74"/>
    </row>
    <row r="137" spans="1:17" ht="15.75" x14ac:dyDescent="0.25">
      <c r="A137" s="220"/>
      <c r="B137" s="73"/>
      <c r="C137" s="73"/>
      <c r="D137" s="73"/>
      <c r="E137" s="73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</row>
    <row r="138" spans="1:17" ht="15.75" x14ac:dyDescent="0.25">
      <c r="A138" s="220"/>
      <c r="B138" s="73"/>
      <c r="C138" s="73"/>
      <c r="D138" s="73"/>
      <c r="E138" s="73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</row>
    <row r="139" spans="1:17" ht="15.75" x14ac:dyDescent="0.25">
      <c r="A139" s="220"/>
      <c r="B139" s="73"/>
      <c r="C139" s="73"/>
      <c r="D139" s="73"/>
      <c r="E139" s="73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</row>
    <row r="140" spans="1:17" ht="15.75" x14ac:dyDescent="0.25">
      <c r="A140" s="220"/>
      <c r="B140" s="73"/>
      <c r="C140" s="73"/>
      <c r="D140" s="73"/>
      <c r="E140" s="73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</row>
    <row r="141" spans="1:17" ht="18.75" x14ac:dyDescent="0.25">
      <c r="A141" s="447" t="s">
        <v>63</v>
      </c>
      <c r="B141" s="447"/>
      <c r="C141" s="447"/>
      <c r="D141" s="447"/>
      <c r="E141" s="221"/>
      <c r="F141" s="221"/>
      <c r="G141" s="74"/>
      <c r="H141" s="74"/>
      <c r="I141" s="74"/>
      <c r="J141" s="74"/>
      <c r="K141" s="221"/>
      <c r="L141" s="221"/>
      <c r="M141" s="447" t="s">
        <v>64</v>
      </c>
      <c r="N141" s="447"/>
      <c r="O141" s="447"/>
      <c r="P141" s="447"/>
      <c r="Q141" s="74"/>
    </row>
    <row r="142" spans="1:17" ht="15.75" thickBot="1" x14ac:dyDescent="0.3">
      <c r="A142" s="469" t="s">
        <v>45</v>
      </c>
      <c r="B142" s="469"/>
      <c r="C142" s="469"/>
      <c r="D142" s="469"/>
      <c r="E142" s="222"/>
      <c r="F142" s="222"/>
      <c r="G142" s="74"/>
      <c r="H142" s="74"/>
      <c r="I142" s="74"/>
      <c r="J142" s="74"/>
      <c r="K142" s="222"/>
      <c r="L142" s="222"/>
      <c r="M142" s="469" t="s">
        <v>45</v>
      </c>
      <c r="N142" s="469"/>
      <c r="O142" s="469"/>
      <c r="P142" s="469"/>
      <c r="Q142" s="74"/>
    </row>
    <row r="143" spans="1:17" ht="15.75" x14ac:dyDescent="0.25">
      <c r="A143" s="74"/>
      <c r="B143" s="516" t="s">
        <v>29</v>
      </c>
      <c r="C143" s="517"/>
      <c r="D143" s="526" t="s">
        <v>46</v>
      </c>
      <c r="E143" s="527"/>
      <c r="F143" s="74"/>
      <c r="G143" s="74"/>
      <c r="H143" s="74"/>
      <c r="I143" s="74"/>
      <c r="J143" s="74"/>
      <c r="K143" s="74"/>
      <c r="L143" s="74"/>
      <c r="M143" s="516" t="s">
        <v>29</v>
      </c>
      <c r="N143" s="517"/>
      <c r="O143" s="526" t="s">
        <v>46</v>
      </c>
      <c r="P143" s="527"/>
      <c r="Q143" s="74"/>
    </row>
    <row r="144" spans="1:17" ht="15.75" x14ac:dyDescent="0.25">
      <c r="A144" s="74"/>
      <c r="B144" s="518" t="s">
        <v>47</v>
      </c>
      <c r="C144" s="519"/>
      <c r="D144" s="520">
        <f>'[1]Français - 2e trim'!D135</f>
        <v>24.435994536668261</v>
      </c>
      <c r="E144" s="521"/>
      <c r="F144" s="74"/>
      <c r="G144" s="74"/>
      <c r="H144" s="74"/>
      <c r="I144" s="74"/>
      <c r="J144" s="74"/>
      <c r="K144" s="74"/>
      <c r="L144" s="74"/>
      <c r="M144" s="518" t="s">
        <v>47</v>
      </c>
      <c r="N144" s="519"/>
      <c r="O144" s="502">
        <f>'[1]Français - 2e trim'!O135</f>
        <v>6.813473521858481</v>
      </c>
      <c r="P144" s="503"/>
      <c r="Q144" s="74"/>
    </row>
    <row r="145" spans="1:17" ht="15.75" x14ac:dyDescent="0.25">
      <c r="A145" s="74"/>
      <c r="B145" s="518" t="s">
        <v>48</v>
      </c>
      <c r="C145" s="519"/>
      <c r="D145" s="520">
        <f>'[1]Français - 2e trim'!D136</f>
        <v>19.470224638049704</v>
      </c>
      <c r="E145" s="521"/>
      <c r="F145" s="74"/>
      <c r="G145" s="74"/>
      <c r="H145" s="74"/>
      <c r="I145" s="74"/>
      <c r="J145" s="74"/>
      <c r="K145" s="74"/>
      <c r="L145" s="74"/>
      <c r="M145" s="518" t="s">
        <v>48</v>
      </c>
      <c r="N145" s="519"/>
      <c r="O145" s="502">
        <f>'[1]Français - 2e trim'!O136</f>
        <v>6.1930002090000009</v>
      </c>
      <c r="P145" s="503"/>
      <c r="Q145" s="74"/>
    </row>
    <row r="146" spans="1:17" ht="15.75" x14ac:dyDescent="0.25">
      <c r="A146" s="74"/>
      <c r="B146" s="518" t="s">
        <v>36</v>
      </c>
      <c r="C146" s="519"/>
      <c r="D146" s="522">
        <f>'[1]Français - 2e trim'!D137</f>
        <v>0</v>
      </c>
      <c r="E146" s="523"/>
      <c r="F146" s="74"/>
      <c r="G146" s="74"/>
      <c r="H146" s="74"/>
      <c r="I146" s="74"/>
      <c r="J146" s="74"/>
      <c r="K146" s="74"/>
      <c r="L146" s="74"/>
      <c r="M146" s="518" t="s">
        <v>36</v>
      </c>
      <c r="N146" s="519"/>
      <c r="O146" s="524">
        <f>'[1]Français - 2e trim'!O137</f>
        <v>0</v>
      </c>
      <c r="P146" s="525"/>
      <c r="Q146" s="74"/>
    </row>
    <row r="147" spans="1:17" ht="15.75" x14ac:dyDescent="0.25">
      <c r="A147" s="74"/>
      <c r="B147" s="518" t="s">
        <v>37</v>
      </c>
      <c r="C147" s="519"/>
      <c r="D147" s="522">
        <f>'[1]Français - 2e trim'!D138</f>
        <v>0</v>
      </c>
      <c r="E147" s="523"/>
      <c r="F147" s="74"/>
      <c r="G147" s="74"/>
      <c r="H147" s="74"/>
      <c r="I147" s="74"/>
      <c r="J147" s="74"/>
      <c r="K147" s="74"/>
      <c r="L147" s="74"/>
      <c r="M147" s="518" t="s">
        <v>37</v>
      </c>
      <c r="N147" s="519"/>
      <c r="O147" s="524">
        <f>'[1]Français - 2e trim'!O138</f>
        <v>0</v>
      </c>
      <c r="P147" s="525"/>
      <c r="Q147" s="74"/>
    </row>
    <row r="148" spans="1:17" ht="16.5" thickBot="1" x14ac:dyDescent="0.3">
      <c r="A148" s="74"/>
      <c r="B148" s="535" t="s">
        <v>23</v>
      </c>
      <c r="C148" s="536"/>
      <c r="D148" s="509">
        <f>SUM(D144:D147)</f>
        <v>43.906219174717961</v>
      </c>
      <c r="E148" s="510"/>
      <c r="F148" s="74"/>
      <c r="G148" s="74"/>
      <c r="H148" s="74"/>
      <c r="I148" s="74"/>
      <c r="J148" s="74"/>
      <c r="K148" s="74"/>
      <c r="L148" s="74"/>
      <c r="M148" s="535" t="s">
        <v>23</v>
      </c>
      <c r="N148" s="536"/>
      <c r="O148" s="509">
        <f>SUM(O144:O147)</f>
        <v>13.006473730858481</v>
      </c>
      <c r="P148" s="510"/>
      <c r="Q148" s="74"/>
    </row>
    <row r="149" spans="1:17" ht="26.25" x14ac:dyDescent="0.25">
      <c r="A149" s="74"/>
      <c r="B149" s="73"/>
      <c r="C149" s="74"/>
      <c r="D149" s="74"/>
      <c r="E149" s="74"/>
      <c r="F149" s="74"/>
      <c r="G149" s="74"/>
      <c r="H149" s="223"/>
      <c r="I149" s="74"/>
      <c r="J149" s="74"/>
      <c r="K149" s="74"/>
      <c r="L149" s="74"/>
      <c r="M149" s="74"/>
      <c r="N149" s="74"/>
      <c r="O149" s="74"/>
      <c r="P149" s="74"/>
      <c r="Q149" s="74"/>
    </row>
    <row r="150" spans="1:17" ht="26.25" x14ac:dyDescent="0.25">
      <c r="A150" s="428" t="s">
        <v>65</v>
      </c>
      <c r="B150" s="428"/>
      <c r="C150" s="428"/>
      <c r="D150" s="428"/>
      <c r="E150" s="428"/>
      <c r="F150" s="428"/>
      <c r="G150" s="428"/>
      <c r="H150" s="428"/>
      <c r="I150" s="428"/>
      <c r="J150" s="428"/>
      <c r="K150" s="428"/>
      <c r="L150" s="428"/>
      <c r="M150" s="428"/>
      <c r="N150" s="428"/>
      <c r="O150" s="428"/>
      <c r="P150" s="428"/>
      <c r="Q150" s="428"/>
    </row>
    <row r="151" spans="1:17" ht="27" thickBot="1" x14ac:dyDescent="0.35">
      <c r="A151" s="220"/>
      <c r="B151" s="73"/>
      <c r="C151" s="73"/>
      <c r="D151" s="73"/>
      <c r="E151" s="73"/>
      <c r="F151" s="224"/>
      <c r="G151" s="528" t="s">
        <v>45</v>
      </c>
      <c r="H151" s="528"/>
      <c r="I151" s="528"/>
      <c r="J151" s="528"/>
      <c r="K151" s="225"/>
      <c r="L151" s="226"/>
      <c r="M151" s="226"/>
      <c r="N151" s="74"/>
      <c r="O151" s="74"/>
      <c r="P151" s="74"/>
      <c r="Q151" s="74"/>
    </row>
    <row r="152" spans="1:17" ht="19.5" thickBot="1" x14ac:dyDescent="0.35">
      <c r="A152" s="227"/>
      <c r="B152" s="227"/>
      <c r="C152" s="74"/>
      <c r="D152" s="74"/>
      <c r="E152" s="74"/>
      <c r="F152" s="226"/>
      <c r="G152" s="529" t="s">
        <v>29</v>
      </c>
      <c r="H152" s="530"/>
      <c r="I152" s="531" t="s">
        <v>46</v>
      </c>
      <c r="J152" s="532"/>
      <c r="K152" s="74"/>
      <c r="L152" s="228"/>
      <c r="M152" s="74"/>
      <c r="N152" s="74"/>
      <c r="O152" s="74"/>
      <c r="P152" s="74"/>
      <c r="Q152" s="74"/>
    </row>
    <row r="153" spans="1:17" ht="20.25" x14ac:dyDescent="0.3">
      <c r="A153" s="227"/>
      <c r="B153" s="227"/>
      <c r="C153" s="74"/>
      <c r="D153" s="74"/>
      <c r="E153" s="74"/>
      <c r="F153" s="229"/>
      <c r="G153" s="518" t="s">
        <v>47</v>
      </c>
      <c r="H153" s="519"/>
      <c r="I153" s="533">
        <f>'[1]Français - 2e trim'!I145:J145</f>
        <v>162.66916371995444</v>
      </c>
      <c r="J153" s="534"/>
      <c r="K153" s="74"/>
      <c r="L153" s="74"/>
      <c r="M153" s="74"/>
      <c r="N153" s="74"/>
      <c r="O153" s="74"/>
      <c r="P153" s="74"/>
      <c r="Q153" s="188"/>
    </row>
    <row r="154" spans="1:17" ht="15.75" x14ac:dyDescent="0.25">
      <c r="A154" s="230"/>
      <c r="B154" s="73"/>
      <c r="C154" s="74"/>
      <c r="D154" s="74"/>
      <c r="E154" s="74"/>
      <c r="F154" s="74"/>
      <c r="G154" s="518" t="s">
        <v>48</v>
      </c>
      <c r="H154" s="519"/>
      <c r="I154" s="539">
        <f>'[1]Français - 2e trim'!I146:J146</f>
        <v>117.03627932983072</v>
      </c>
      <c r="J154" s="540"/>
      <c r="K154" s="74"/>
      <c r="L154" s="74"/>
      <c r="M154" s="74"/>
      <c r="N154" s="74"/>
      <c r="O154" s="74"/>
      <c r="P154" s="74"/>
      <c r="Q154" s="74"/>
    </row>
    <row r="155" spans="1:17" ht="15.75" x14ac:dyDescent="0.25">
      <c r="A155" s="231"/>
      <c r="B155" s="231"/>
      <c r="C155" s="74"/>
      <c r="D155" s="74"/>
      <c r="E155" s="74"/>
      <c r="F155" s="74"/>
      <c r="G155" s="518" t="s">
        <v>36</v>
      </c>
      <c r="H155" s="519"/>
      <c r="I155" s="541">
        <f>'[1]Français - 2e trim'!J147</f>
        <v>0</v>
      </c>
      <c r="J155" s="542"/>
      <c r="K155" s="74"/>
      <c r="L155" s="74"/>
      <c r="M155" s="74"/>
      <c r="N155" s="74"/>
      <c r="O155" s="74"/>
      <c r="P155" s="74"/>
      <c r="Q155" s="74"/>
    </row>
    <row r="156" spans="1:17" ht="27" thickBot="1" x14ac:dyDescent="0.45">
      <c r="A156" s="231"/>
      <c r="B156" s="231"/>
      <c r="C156" s="74"/>
      <c r="D156" s="74"/>
      <c r="E156" s="74"/>
      <c r="F156" s="74"/>
      <c r="G156" s="518" t="s">
        <v>37</v>
      </c>
      <c r="H156" s="519"/>
      <c r="I156" s="543">
        <f>'[1]Français - 2e trim'!I148:J148</f>
        <v>0</v>
      </c>
      <c r="J156" s="544"/>
      <c r="K156" s="74"/>
      <c r="L156" s="232"/>
      <c r="M156" s="74"/>
      <c r="N156" s="74"/>
      <c r="O156" s="74"/>
      <c r="P156" s="74"/>
      <c r="Q156" s="74"/>
    </row>
    <row r="157" spans="1:17" ht="27" thickBot="1" x14ac:dyDescent="0.35">
      <c r="A157" s="231"/>
      <c r="B157" s="231"/>
      <c r="C157" s="74"/>
      <c r="D157" s="74"/>
      <c r="E157" s="74"/>
      <c r="F157" s="223"/>
      <c r="G157" s="425" t="s">
        <v>23</v>
      </c>
      <c r="H157" s="537"/>
      <c r="I157" s="538">
        <f>SUM(I153:J156)</f>
        <v>279.70544304978517</v>
      </c>
      <c r="J157" s="452"/>
      <c r="K157" s="74"/>
      <c r="L157" s="226"/>
      <c r="M157" s="74"/>
      <c r="N157" s="74"/>
      <c r="O157" s="74"/>
      <c r="P157" s="74"/>
      <c r="Q157" s="74"/>
    </row>
    <row r="158" spans="1:17" ht="15.75" x14ac:dyDescent="0.25">
      <c r="A158" s="231"/>
      <c r="B158" s="231"/>
      <c r="C158" s="74"/>
      <c r="D158" s="74"/>
      <c r="E158" s="74"/>
      <c r="F158" s="74"/>
      <c r="G158" s="74"/>
      <c r="H158" s="233"/>
      <c r="I158" s="234"/>
      <c r="J158" s="74"/>
      <c r="K158" s="74"/>
      <c r="L158" s="74"/>
      <c r="M158" s="74"/>
      <c r="N158" s="492" t="s">
        <v>26</v>
      </c>
      <c r="O158" s="492"/>
      <c r="P158" s="492"/>
      <c r="Q158" s="492"/>
    </row>
    <row r="159" spans="1:17" ht="15.75" x14ac:dyDescent="0.25">
      <c r="A159" s="231"/>
      <c r="B159" s="231"/>
      <c r="C159" s="74"/>
      <c r="D159" s="74"/>
      <c r="E159" s="74"/>
      <c r="F159" s="74"/>
      <c r="G159" s="74"/>
      <c r="H159" s="233"/>
      <c r="I159" s="234"/>
      <c r="J159" s="74"/>
      <c r="K159" s="74"/>
      <c r="L159" s="74"/>
      <c r="M159" s="74"/>
      <c r="N159" s="74"/>
      <c r="O159" s="74"/>
      <c r="P159" s="74"/>
      <c r="Q159" s="74"/>
    </row>
    <row r="160" spans="1:17" ht="18.75" x14ac:dyDescent="0.3">
      <c r="A160" s="131"/>
      <c r="B160" s="131"/>
      <c r="C160" s="157"/>
      <c r="D160" s="73"/>
      <c r="E160" s="73"/>
      <c r="F160" s="131"/>
      <c r="G160" s="131"/>
      <c r="H160" s="157"/>
      <c r="I160" s="234"/>
      <c r="J160" s="227"/>
      <c r="K160" s="74"/>
      <c r="L160" s="74"/>
      <c r="M160" s="227"/>
      <c r="N160" s="74"/>
      <c r="O160" s="74"/>
      <c r="P160" s="74"/>
      <c r="Q160" s="74"/>
    </row>
    <row r="161" spans="3:14" x14ac:dyDescent="0.25">
      <c r="C161" s="160"/>
      <c r="D161" s="160"/>
      <c r="E161" s="160"/>
      <c r="H161" s="236"/>
      <c r="I161" s="236"/>
      <c r="J161" s="237"/>
      <c r="K161" s="74"/>
      <c r="L161" s="74"/>
      <c r="M161" s="237"/>
      <c r="N161" s="74"/>
    </row>
    <row r="162" spans="3:14" x14ac:dyDescent="0.25">
      <c r="C162" s="160"/>
      <c r="D162" s="160"/>
      <c r="E162" s="160"/>
      <c r="H162" s="236"/>
      <c r="I162" s="236"/>
      <c r="J162" s="74"/>
      <c r="K162" s="74"/>
      <c r="L162" s="74"/>
      <c r="M162" s="74"/>
      <c r="N162" s="74"/>
    </row>
    <row r="163" spans="3:14" x14ac:dyDescent="0.25">
      <c r="C163" s="160"/>
      <c r="D163" s="160"/>
      <c r="E163" s="160"/>
      <c r="H163" s="236"/>
      <c r="I163" s="236"/>
      <c r="J163" s="74"/>
      <c r="K163" s="74"/>
      <c r="L163" s="74"/>
      <c r="M163" s="74"/>
      <c r="N163" s="74"/>
    </row>
    <row r="164" spans="3:14" x14ac:dyDescent="0.25">
      <c r="C164" s="160"/>
      <c r="D164" s="160"/>
      <c r="E164" s="160"/>
      <c r="H164" s="236"/>
      <c r="I164" s="236"/>
    </row>
    <row r="165" spans="3:14" x14ac:dyDescent="0.25">
      <c r="C165" s="160"/>
      <c r="D165" s="160"/>
      <c r="E165" s="160"/>
    </row>
    <row r="166" spans="3:14" x14ac:dyDescent="0.25">
      <c r="C166" s="160"/>
      <c r="D166" s="160"/>
      <c r="E166" s="160"/>
    </row>
    <row r="167" spans="3:14" x14ac:dyDescent="0.25">
      <c r="C167" s="160"/>
      <c r="D167" s="160"/>
      <c r="E167" s="160"/>
    </row>
    <row r="168" spans="3:14" x14ac:dyDescent="0.25">
      <c r="C168" s="160"/>
      <c r="D168" s="160"/>
      <c r="E168" s="160"/>
    </row>
  </sheetData>
  <mergeCells count="163">
    <mergeCell ref="G157:H157"/>
    <mergeCell ref="I157:J157"/>
    <mergeCell ref="N158:Q158"/>
    <mergeCell ref="G154:H154"/>
    <mergeCell ref="I154:J154"/>
    <mergeCell ref="G155:H155"/>
    <mergeCell ref="I155:J155"/>
    <mergeCell ref="G156:H156"/>
    <mergeCell ref="I156:J156"/>
    <mergeCell ref="A150:Q150"/>
    <mergeCell ref="G151:J151"/>
    <mergeCell ref="G152:H152"/>
    <mergeCell ref="I152:J152"/>
    <mergeCell ref="G153:H153"/>
    <mergeCell ref="I153:J153"/>
    <mergeCell ref="B147:C147"/>
    <mergeCell ref="D147:E147"/>
    <mergeCell ref="M147:N147"/>
    <mergeCell ref="O147:P147"/>
    <mergeCell ref="B148:C148"/>
    <mergeCell ref="D148:E148"/>
    <mergeCell ref="M148:N148"/>
    <mergeCell ref="O148:P148"/>
    <mergeCell ref="B145:C145"/>
    <mergeCell ref="D145:E145"/>
    <mergeCell ref="M145:N145"/>
    <mergeCell ref="O145:P145"/>
    <mergeCell ref="B146:C146"/>
    <mergeCell ref="D146:E146"/>
    <mergeCell ref="M146:N146"/>
    <mergeCell ref="O146:P146"/>
    <mergeCell ref="B143:C143"/>
    <mergeCell ref="D143:E143"/>
    <mergeCell ref="M143:N143"/>
    <mergeCell ref="O143:P143"/>
    <mergeCell ref="B144:C144"/>
    <mergeCell ref="D144:E144"/>
    <mergeCell ref="M144:N144"/>
    <mergeCell ref="O144:P144"/>
    <mergeCell ref="B134:C134"/>
    <mergeCell ref="B135:C135"/>
    <mergeCell ref="B136:C136"/>
    <mergeCell ref="A141:D141"/>
    <mergeCell ref="M141:P141"/>
    <mergeCell ref="A142:D142"/>
    <mergeCell ref="M142:P142"/>
    <mergeCell ref="A126:Q126"/>
    <mergeCell ref="A129:Q129"/>
    <mergeCell ref="A130:Q130"/>
    <mergeCell ref="B131:C131"/>
    <mergeCell ref="B132:C132"/>
    <mergeCell ref="B133:C133"/>
    <mergeCell ref="E119:F119"/>
    <mergeCell ref="E120:F120"/>
    <mergeCell ref="E121:F121"/>
    <mergeCell ref="E122:F122"/>
    <mergeCell ref="M123:P123"/>
    <mergeCell ref="A125:Q125"/>
    <mergeCell ref="I109:J109"/>
    <mergeCell ref="I110:J110"/>
    <mergeCell ref="A114:Q114"/>
    <mergeCell ref="E116:K116"/>
    <mergeCell ref="E117:F117"/>
    <mergeCell ref="E118:F118"/>
    <mergeCell ref="A104:F104"/>
    <mergeCell ref="I104:O104"/>
    <mergeCell ref="I105:J105"/>
    <mergeCell ref="I106:J106"/>
    <mergeCell ref="I107:J107"/>
    <mergeCell ref="I108:J108"/>
    <mergeCell ref="E94:F94"/>
    <mergeCell ref="E95:F95"/>
    <mergeCell ref="E96:F96"/>
    <mergeCell ref="E97:F97"/>
    <mergeCell ref="E98:F98"/>
    <mergeCell ref="A102:Q102"/>
    <mergeCell ref="B87:C87"/>
    <mergeCell ref="L87:M87"/>
    <mergeCell ref="N87:O87"/>
    <mergeCell ref="A89:Q89"/>
    <mergeCell ref="A91:Q91"/>
    <mergeCell ref="E93:F93"/>
    <mergeCell ref="B85:C85"/>
    <mergeCell ref="L85:M85"/>
    <mergeCell ref="N85:O85"/>
    <mergeCell ref="B86:C86"/>
    <mergeCell ref="L86:M86"/>
    <mergeCell ref="N86:O86"/>
    <mergeCell ref="B83:C83"/>
    <mergeCell ref="L83:M83"/>
    <mergeCell ref="N83:O83"/>
    <mergeCell ref="B84:C84"/>
    <mergeCell ref="L84:M84"/>
    <mergeCell ref="N84:O84"/>
    <mergeCell ref="B81:D81"/>
    <mergeCell ref="G81:I81"/>
    <mergeCell ref="L81:O81"/>
    <mergeCell ref="B82:C82"/>
    <mergeCell ref="L82:M82"/>
    <mergeCell ref="N82:O82"/>
    <mergeCell ref="I74:J74"/>
    <mergeCell ref="I75:J75"/>
    <mergeCell ref="I76:J76"/>
    <mergeCell ref="I77:J77"/>
    <mergeCell ref="N79:Q79"/>
    <mergeCell ref="B80:D80"/>
    <mergeCell ref="K80:P80"/>
    <mergeCell ref="E68:F68"/>
    <mergeCell ref="A70:Q70"/>
    <mergeCell ref="A71:F71"/>
    <mergeCell ref="I71:O71"/>
    <mergeCell ref="I72:J72"/>
    <mergeCell ref="I73:J73"/>
    <mergeCell ref="E62:K62"/>
    <mergeCell ref="E63:F63"/>
    <mergeCell ref="E64:F64"/>
    <mergeCell ref="E65:F65"/>
    <mergeCell ref="E66:F66"/>
    <mergeCell ref="E67:F67"/>
    <mergeCell ref="I56:J56"/>
    <mergeCell ref="I57:J57"/>
    <mergeCell ref="I58:J58"/>
    <mergeCell ref="I59:J59"/>
    <mergeCell ref="I60:J60"/>
    <mergeCell ref="I61:J61"/>
    <mergeCell ref="E50:F50"/>
    <mergeCell ref="E51:F51"/>
    <mergeCell ref="E52:F52"/>
    <mergeCell ref="A54:Q54"/>
    <mergeCell ref="A55:F55"/>
    <mergeCell ref="I55:O55"/>
    <mergeCell ref="N42:Q42"/>
    <mergeCell ref="A44:Q44"/>
    <mergeCell ref="A45:Q45"/>
    <mergeCell ref="E47:F47"/>
    <mergeCell ref="E48:F48"/>
    <mergeCell ref="E49:F49"/>
    <mergeCell ref="L27:N27"/>
    <mergeCell ref="O27:Q27"/>
    <mergeCell ref="A29:A31"/>
    <mergeCell ref="A32:A33"/>
    <mergeCell ref="A34:A37"/>
    <mergeCell ref="A40:B40"/>
    <mergeCell ref="A9:A11"/>
    <mergeCell ref="A12:A13"/>
    <mergeCell ref="A14:A17"/>
    <mergeCell ref="A20:B20"/>
    <mergeCell ref="A25:Q25"/>
    <mergeCell ref="A27:A28"/>
    <mergeCell ref="B27:B28"/>
    <mergeCell ref="C27:E27"/>
    <mergeCell ref="F27:H27"/>
    <mergeCell ref="I27:K27"/>
    <mergeCell ref="A1:Q1"/>
    <mergeCell ref="A2:Q2"/>
    <mergeCell ref="A5:Q5"/>
    <mergeCell ref="A7:A8"/>
    <mergeCell ref="B7:B8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scale="51" orientation="landscape" r:id="rId1"/>
  <rowBreaks count="3" manualBreakCount="3">
    <brk id="43" max="16383" man="1"/>
    <brk id="79" max="16383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2e trimestre 2023 Français</vt:lpstr>
      <vt:lpstr>2e trimestre 2023 anglais</vt:lpstr>
      <vt:lpstr>'2e trimestre 2023 anglais'!Zone_d_impression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</dc:creator>
  <cp:lastModifiedBy>0524</cp:lastModifiedBy>
  <dcterms:created xsi:type="dcterms:W3CDTF">2023-10-26T10:16:14Z</dcterms:created>
  <dcterms:modified xsi:type="dcterms:W3CDTF">2023-10-30T08:20:02Z</dcterms:modified>
</cp:coreProperties>
</file>